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ichData/richValueRel.xml" ContentType="application/vnd.ms-excel.richvaluerel+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mc:AlternateContent xmlns:mc="http://schemas.openxmlformats.org/markup-compatibility/2006">
    <mc:Choice Requires="x15">
      <x15ac:absPath xmlns:x15ac="http://schemas.microsoft.com/office/spreadsheetml/2010/11/ac" url="https://d.docs.live.net/b192548ecbb4da87/デスクトップ/山行報告書/"/>
    </mc:Choice>
  </mc:AlternateContent>
  <xr:revisionPtr revIDLastSave="0" documentId="8_{DF789DD4-213A-4B08-A190-93343A62BDA2}" xr6:coauthVersionLast="47" xr6:coauthVersionMax="47" xr10:uidLastSave="{00000000-0000-0000-0000-000000000000}"/>
  <bookViews>
    <workbookView xWindow="-108" yWindow="-108" windowWidth="23256" windowHeight="12456" tabRatio="704" activeTab="4" xr2:uid="{00000000-000D-0000-FFFF-FFFF00000000}"/>
  </bookViews>
  <sheets>
    <sheet name="登山計画書" sheetId="4" r:id="rId1"/>
    <sheet name="装備表・汎用" sheetId="5" r:id="rId2"/>
    <sheet name="会員名簿" sheetId="9" r:id="rId3"/>
    <sheet name="山行速報" sheetId="11" r:id="rId4"/>
    <sheet name="山行報告書" sheetId="10" r:id="rId5"/>
    <sheet name="運営委員名簿" sheetId="12" r:id="rId6"/>
    <sheet name="山行管理者名簿" sheetId="13" r:id="rId7"/>
  </sheets>
  <definedNames>
    <definedName name="_xlnm._FilterDatabase" localSheetId="2" hidden="1">会員名簿!$B$4:$L$63</definedName>
    <definedName name="_xlnm.Print_Area" localSheetId="5">運営委員名簿!$A$2:$H$22</definedName>
    <definedName name="_xlnm.Print_Area" localSheetId="4">山行報告書!$A$1:$H$35</definedName>
    <definedName name="_xlnm.Print_Area" localSheetId="1">装備表・汎用!$B$2:$P$47</definedName>
    <definedName name="_xlnm.Print_Area" localSheetId="0">登山計画書!$B$2:$W$33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54" i="9" l="1"/>
  <c r="A55" i="9" s="1"/>
  <c r="A56" i="9" s="1"/>
  <c r="A57" i="9" s="1"/>
  <c r="A58" i="9" s="1"/>
  <c r="A59" i="9" s="1"/>
  <c r="A60" i="9" s="1"/>
  <c r="A61" i="9" s="1"/>
  <c r="A62" i="9" s="1"/>
  <c r="A63" i="9" s="1"/>
  <c r="A42" i="9"/>
  <c r="A43" i="9" s="1"/>
  <c r="A44" i="9" s="1"/>
  <c r="A45" i="9" s="1"/>
  <c r="A46" i="9" s="1"/>
  <c r="A47" i="9" s="1"/>
  <c r="A48" i="9" s="1"/>
  <c r="A49" i="9" s="1"/>
  <c r="A50" i="9" s="1"/>
  <c r="A51" i="9" s="1"/>
  <c r="A52" i="9" s="1"/>
  <c r="A53" i="9" s="1"/>
  <c r="A31" i="9"/>
  <c r="A32" i="9" s="1"/>
  <c r="A33" i="9" s="1"/>
  <c r="A34" i="9" s="1"/>
  <c r="A35" i="9" s="1"/>
  <c r="A36" i="9" s="1"/>
  <c r="A37" i="9" s="1"/>
  <c r="A38" i="9" s="1"/>
  <c r="A39" i="9" s="1"/>
  <c r="A40" i="9" s="1"/>
  <c r="A41" i="9" s="1"/>
  <c r="A20" i="9"/>
  <c r="A21" i="9" s="1"/>
  <c r="A22" i="9" s="1"/>
  <c r="A23" i="9" s="1"/>
  <c r="A24" i="9" s="1"/>
  <c r="A25" i="9" s="1"/>
  <c r="A26" i="9" s="1"/>
  <c r="A27" i="9" s="1"/>
  <c r="A28" i="9" s="1"/>
  <c r="A29" i="9" s="1"/>
  <c r="A30" i="9" s="1"/>
  <c r="A10" i="9"/>
  <c r="A11" i="9" s="1"/>
  <c r="A12" i="9" s="1"/>
  <c r="A13" i="9" s="1"/>
  <c r="A14" i="9" s="1"/>
  <c r="A15" i="9" s="1"/>
  <c r="A16" i="9" s="1"/>
  <c r="A17" i="9" s="1"/>
  <c r="A18" i="9" s="1"/>
  <c r="A19" i="9" s="1"/>
  <c r="A7" i="9"/>
  <c r="A8" i="9" s="1"/>
  <c r="A9" i="9" s="1"/>
  <c r="A6" i="9"/>
  <c r="M24" i="9"/>
  <c r="D24" i="9"/>
  <c r="U4" i="4" l="1"/>
  <c r="R4" i="4" l="1"/>
  <c r="H29" i="4" l="1"/>
  <c r="G29" i="4"/>
  <c r="D29" i="4"/>
  <c r="B29" i="4"/>
  <c r="H28" i="4"/>
  <c r="G28" i="4"/>
  <c r="D28" i="4"/>
  <c r="B28" i="4"/>
  <c r="M58" i="9"/>
  <c r="D58" i="9"/>
  <c r="M56" i="9"/>
  <c r="D56" i="9" s="1"/>
  <c r="M18" i="9"/>
  <c r="D18" i="9" s="1"/>
  <c r="M18" i="4"/>
  <c r="J18" i="4"/>
  <c r="G18" i="4"/>
  <c r="F18" i="4"/>
  <c r="D18" i="4"/>
  <c r="C18" i="4"/>
  <c r="D6" i="9"/>
  <c r="D27" i="9" l="1"/>
  <c r="D7" i="9"/>
  <c r="M11" i="9"/>
  <c r="D11" i="9" s="1"/>
  <c r="D30" i="9"/>
  <c r="M37" i="9"/>
  <c r="D37" i="9" s="1"/>
  <c r="M9" i="9"/>
  <c r="D9" i="9" s="1"/>
  <c r="E19" i="12"/>
  <c r="M14" i="9"/>
  <c r="D14" i="9" s="1"/>
  <c r="M46" i="9"/>
  <c r="D46" i="9" s="1"/>
  <c r="B2" i="10"/>
  <c r="M52" i="9"/>
  <c r="D52" i="9" s="1"/>
  <c r="D6" i="13"/>
  <c r="E6" i="13"/>
  <c r="F6" i="13"/>
  <c r="G6" i="13"/>
  <c r="H6" i="13"/>
  <c r="D7" i="13"/>
  <c r="E7" i="13"/>
  <c r="F7" i="13"/>
  <c r="G7" i="13"/>
  <c r="D5" i="13"/>
  <c r="E5" i="13"/>
  <c r="F5" i="13"/>
  <c r="G5" i="13"/>
  <c r="H5" i="13"/>
  <c r="D19" i="12"/>
  <c r="F19" i="12"/>
  <c r="G19" i="12"/>
  <c r="H19" i="12"/>
  <c r="M59" i="9"/>
  <c r="D59" i="9" s="1"/>
  <c r="M60" i="9"/>
  <c r="D60" i="9" s="1"/>
  <c r="M39" i="9"/>
  <c r="D39" i="9" s="1"/>
  <c r="M61" i="9"/>
  <c r="D61" i="9" s="1"/>
  <c r="M38" i="9"/>
  <c r="D38" i="9" s="1"/>
  <c r="M33" i="9"/>
  <c r="D33" i="9" s="1"/>
  <c r="H66" i="9"/>
  <c r="D8" i="13"/>
  <c r="E8" i="13"/>
  <c r="F8" i="13"/>
  <c r="G8" i="13"/>
  <c r="H8" i="13"/>
  <c r="D9" i="13"/>
  <c r="E9" i="13"/>
  <c r="F9" i="13"/>
  <c r="G9" i="13"/>
  <c r="H9" i="13"/>
  <c r="D10" i="13"/>
  <c r="E10" i="13"/>
  <c r="F10" i="13"/>
  <c r="G10" i="13"/>
  <c r="H10" i="13"/>
  <c r="D3" i="13"/>
  <c r="E3" i="13"/>
  <c r="F3" i="13"/>
  <c r="G3" i="13"/>
  <c r="H3" i="13"/>
  <c r="D4" i="13"/>
  <c r="E4" i="13"/>
  <c r="F4" i="13"/>
  <c r="G4" i="13"/>
  <c r="H4" i="13"/>
  <c r="D11" i="13"/>
  <c r="E11" i="13"/>
  <c r="F11" i="13"/>
  <c r="G11" i="13"/>
  <c r="H11" i="13"/>
  <c r="H3" i="12"/>
  <c r="G3" i="12"/>
  <c r="F3" i="12"/>
  <c r="E3" i="12"/>
  <c r="D3" i="12"/>
  <c r="H11" i="12"/>
  <c r="G11" i="12"/>
  <c r="F11" i="12"/>
  <c r="E11" i="12"/>
  <c r="D11" i="12"/>
  <c r="M10" i="9"/>
  <c r="D10" i="9" s="1"/>
  <c r="G5" i="12"/>
  <c r="G7" i="12"/>
  <c r="G8" i="12"/>
  <c r="G9" i="12"/>
  <c r="G10" i="12"/>
  <c r="G12" i="12"/>
  <c r="G14" i="12"/>
  <c r="G15" i="12"/>
  <c r="G16" i="12"/>
  <c r="G17" i="12"/>
  <c r="G20" i="12"/>
  <c r="G21" i="12"/>
  <c r="G22" i="12"/>
  <c r="D5" i="12"/>
  <c r="E5" i="12"/>
  <c r="F5" i="12"/>
  <c r="D7" i="12"/>
  <c r="E7" i="12"/>
  <c r="F7" i="12"/>
  <c r="D8" i="12"/>
  <c r="E8" i="12"/>
  <c r="F8" i="12"/>
  <c r="D9" i="12"/>
  <c r="E9" i="12"/>
  <c r="F9" i="12"/>
  <c r="D10" i="12"/>
  <c r="E10" i="12"/>
  <c r="F10" i="12"/>
  <c r="D12" i="12"/>
  <c r="E12" i="12"/>
  <c r="F12" i="12"/>
  <c r="D14" i="12"/>
  <c r="E14" i="12"/>
  <c r="F14" i="12"/>
  <c r="D15" i="12"/>
  <c r="E15" i="12"/>
  <c r="F15" i="12"/>
  <c r="D16" i="12"/>
  <c r="E16" i="12"/>
  <c r="F16" i="12"/>
  <c r="D17" i="12"/>
  <c r="E17" i="12"/>
  <c r="F17" i="12"/>
  <c r="D20" i="12"/>
  <c r="E20" i="12"/>
  <c r="F20" i="12"/>
  <c r="D21" i="12"/>
  <c r="E21" i="12"/>
  <c r="F21" i="12"/>
  <c r="D22" i="12"/>
  <c r="E22" i="12"/>
  <c r="F22" i="12"/>
  <c r="H8" i="12"/>
  <c r="H9" i="12"/>
  <c r="H10" i="12"/>
  <c r="H12" i="12"/>
  <c r="H14" i="12"/>
  <c r="H15" i="12"/>
  <c r="H16" i="12"/>
  <c r="H17" i="12"/>
  <c r="H20" i="12"/>
  <c r="H21" i="12"/>
  <c r="H22" i="12"/>
  <c r="H7" i="12"/>
  <c r="H5" i="12"/>
  <c r="B4" i="10"/>
  <c r="H2" i="10"/>
  <c r="F3" i="10"/>
  <c r="E3" i="10"/>
  <c r="D3" i="10"/>
  <c r="C3" i="10"/>
  <c r="B3" i="10"/>
  <c r="F2" i="10"/>
  <c r="E2" i="10"/>
  <c r="D2" i="10"/>
  <c r="C2" i="10"/>
  <c r="M54" i="9"/>
  <c r="D54" i="9" s="1"/>
  <c r="C21" i="12" s="1"/>
  <c r="M3" i="9"/>
  <c r="M32" i="9"/>
  <c r="D32" i="9" s="1"/>
  <c r="M25" i="4"/>
  <c r="J25" i="4"/>
  <c r="G25" i="4"/>
  <c r="F25" i="4"/>
  <c r="E25" i="4"/>
  <c r="D25" i="4"/>
  <c r="C25" i="4"/>
  <c r="M24" i="4"/>
  <c r="J24" i="4"/>
  <c r="G24" i="4"/>
  <c r="F24" i="4"/>
  <c r="E24" i="4"/>
  <c r="D24" i="4"/>
  <c r="C24" i="4"/>
  <c r="M23" i="4"/>
  <c r="J23" i="4"/>
  <c r="G23" i="4"/>
  <c r="F23" i="4"/>
  <c r="E23" i="4"/>
  <c r="D23" i="4"/>
  <c r="C23" i="4"/>
  <c r="M22" i="4"/>
  <c r="J22" i="4"/>
  <c r="G22" i="4"/>
  <c r="F22" i="4"/>
  <c r="D22" i="4"/>
  <c r="C22" i="4"/>
  <c r="M21" i="4"/>
  <c r="J21" i="4"/>
  <c r="G21" i="4"/>
  <c r="F21" i="4"/>
  <c r="D21" i="4"/>
  <c r="C21" i="4"/>
  <c r="M20" i="4"/>
  <c r="J20" i="4"/>
  <c r="G20" i="4"/>
  <c r="F20" i="4"/>
  <c r="D20" i="4"/>
  <c r="C20" i="4"/>
  <c r="M19" i="4"/>
  <c r="J19" i="4"/>
  <c r="G19" i="4"/>
  <c r="F19" i="4"/>
  <c r="D19" i="4"/>
  <c r="C19" i="4"/>
  <c r="M17" i="4"/>
  <c r="J17" i="4"/>
  <c r="G17" i="4"/>
  <c r="F17" i="4"/>
  <c r="D17" i="4"/>
  <c r="C17" i="4"/>
  <c r="M16" i="4"/>
  <c r="J16" i="4"/>
  <c r="G16" i="4"/>
  <c r="D16" i="4"/>
  <c r="C16" i="4"/>
  <c r="M15" i="4"/>
  <c r="H1" i="10"/>
  <c r="D41" i="9"/>
  <c r="M49" i="9"/>
  <c r="D49" i="9" s="1"/>
  <c r="M8" i="9"/>
  <c r="D8" i="9" s="1"/>
  <c r="M16" i="9"/>
  <c r="D16" i="9" s="1"/>
  <c r="M45" i="9"/>
  <c r="D45" i="9" s="1"/>
  <c r="E18" i="4" s="1"/>
  <c r="M17" i="9"/>
  <c r="D17" i="9" s="1"/>
  <c r="C4" i="13" s="1"/>
  <c r="M23" i="9"/>
  <c r="D23" i="9" s="1"/>
  <c r="C10" i="12" s="1"/>
  <c r="M50" i="9"/>
  <c r="D50" i="9" s="1"/>
  <c r="C19" i="12" s="1"/>
  <c r="M28" i="9"/>
  <c r="D28" i="9" s="1"/>
  <c r="M26" i="9"/>
  <c r="D26" i="9" s="1"/>
  <c r="C7" i="13" s="1"/>
  <c r="M5" i="9"/>
  <c r="D5" i="9" s="1"/>
  <c r="C3" i="12" s="1"/>
  <c r="B2" i="9"/>
  <c r="M63" i="9"/>
  <c r="D63" i="9" s="1"/>
  <c r="M62" i="9"/>
  <c r="D62" i="9" s="1"/>
  <c r="M57" i="9"/>
  <c r="D57" i="9" s="1"/>
  <c r="M55" i="9"/>
  <c r="D55" i="9" s="1"/>
  <c r="C22" i="12" s="1"/>
  <c r="M53" i="9"/>
  <c r="D53" i="9" s="1"/>
  <c r="M51" i="9"/>
  <c r="D51" i="9" s="1"/>
  <c r="C20" i="12" s="1"/>
  <c r="M48" i="9"/>
  <c r="D48" i="9" s="1"/>
  <c r="M44" i="9"/>
  <c r="D44" i="9" s="1"/>
  <c r="M43" i="9"/>
  <c r="D43" i="9" s="1"/>
  <c r="M42" i="9"/>
  <c r="D42" i="9" s="1"/>
  <c r="M40" i="9"/>
  <c r="D40" i="9" s="1"/>
  <c r="M36" i="9"/>
  <c r="D36" i="9" s="1"/>
  <c r="C10" i="13" s="1"/>
  <c r="M35" i="9"/>
  <c r="D35" i="9" s="1"/>
  <c r="C9" i="13" s="1"/>
  <c r="M34" i="9"/>
  <c r="D34" i="9" s="1"/>
  <c r="C14" i="12" s="1"/>
  <c r="M31" i="9"/>
  <c r="D31" i="9" s="1"/>
  <c r="C12" i="12" s="1"/>
  <c r="M29" i="9"/>
  <c r="D29" i="9" s="1"/>
  <c r="C11" i="12" s="1"/>
  <c r="M25" i="9"/>
  <c r="D25" i="9" s="1"/>
  <c r="M22" i="9"/>
  <c r="D22" i="9" s="1"/>
  <c r="M21" i="9"/>
  <c r="D21" i="9" s="1"/>
  <c r="C9" i="12" s="1"/>
  <c r="M20" i="9"/>
  <c r="D20" i="9" s="1"/>
  <c r="M19" i="9"/>
  <c r="D19" i="9" s="1"/>
  <c r="C8" i="12" s="1"/>
  <c r="M47" i="9"/>
  <c r="D47" i="9" s="1"/>
  <c r="M15" i="9"/>
  <c r="D15" i="9" s="1"/>
  <c r="C5" i="12" s="1"/>
  <c r="M13" i="9"/>
  <c r="D13" i="9" s="1"/>
  <c r="M12" i="9"/>
  <c r="D12" i="9" s="1"/>
  <c r="E22" i="4"/>
  <c r="E21" i="4" l="1"/>
  <c r="E16" i="4"/>
  <c r="E20" i="4"/>
  <c r="E19" i="4"/>
  <c r="E17" i="4"/>
  <c r="C17" i="12"/>
  <c r="C11" i="13"/>
  <c r="C16" i="12"/>
  <c r="C7" i="12"/>
  <c r="C8" i="13"/>
  <c r="C3" i="13"/>
  <c r="C6" i="13"/>
  <c r="C5" i="13"/>
  <c r="C15" i="12"/>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<sst xmlns="http://schemas.openxmlformats.org/spreadsheetml/2006/main" count="790" uniqueCount="597">
  <si>
    <t>所轄警察署長様…</t>
    <phoneticPr fontId="2"/>
  </si>
  <si>
    <t>万一の場合に備え、山行計画書を提出します。無事下山の場合は特に連絡しませんので</t>
    <phoneticPr fontId="15" type="halfwidthKatakana"/>
  </si>
  <si>
    <t>ご了承ください。なお、事故・下山遅延発生の際は当会よりすみやかに連絡しますので、よろしくお願いいたします。</t>
    <rPh sb="11" eb="13">
      <t>ジコ</t>
    </rPh>
    <rPh sb="14" eb="16">
      <t>ゲザン</t>
    </rPh>
    <rPh sb="16" eb="18">
      <t>チエン</t>
    </rPh>
    <rPh sb="18" eb="20">
      <t>ハッセイ</t>
    </rPh>
    <rPh sb="21" eb="22">
      <t>サイ</t>
    </rPh>
    <rPh sb="23" eb="25">
      <t>トウカイ</t>
    </rPh>
    <rPh sb="32" eb="34">
      <t>レンラク</t>
    </rPh>
    <rPh sb="44" eb="46">
      <t>オネガ</t>
    </rPh>
    <phoneticPr fontId="2"/>
  </si>
  <si>
    <t>※装備表は裏面にあります。忘れず記入してください。</t>
    <phoneticPr fontId="15" type="halfwidthKatakana"/>
  </si>
  <si>
    <t>登山計画書</t>
  </si>
  <si>
    <t xml:space="preserve"> 岐阜県勤労者山岳連盟加盟</t>
    <rPh sb="11" eb="13">
      <t>カメイ</t>
    </rPh>
    <phoneticPr fontId="2"/>
  </si>
  <si>
    <t>承認</t>
  </si>
  <si>
    <t>作成</t>
    <rPh sb="0" eb="2">
      <t>サクセイ</t>
    </rPh>
    <phoneticPr fontId="2"/>
  </si>
  <si>
    <t>　緊急連絡先</t>
    <phoneticPr fontId="2"/>
  </si>
  <si>
    <t/>
  </si>
  <si>
    <t>TEL・携帯</t>
    <rPh sb="4" eb="6">
      <t>ｹｲﾀｲ</t>
    </rPh>
    <phoneticPr fontId="1" type="halfwidthKatakana"/>
  </si>
  <si>
    <t>大垣勤労者山岳会</t>
    <phoneticPr fontId="2"/>
  </si>
  <si>
    <t>地元警察への届出の有無　　（無）</t>
    <rPh sb="14" eb="15">
      <t>ム</t>
    </rPh>
    <phoneticPr fontId="2"/>
  </si>
  <si>
    <t xml:space="preserve">〒503-0025 大垣市見取町2丁目2-1
</t>
    <phoneticPr fontId="2"/>
  </si>
  <si>
    <t>日程及び予定コースタイム</t>
    <rPh sb="4" eb="6">
      <t>ヨテイ</t>
    </rPh>
    <phoneticPr fontId="2"/>
  </si>
  <si>
    <t>山      名</t>
    <phoneticPr fontId="2" type="halfwidthKatakana"/>
  </si>
  <si>
    <t>一般登山道</t>
    <rPh sb="0" eb="2">
      <t>ｲｯﾊﾟﾝ</t>
    </rPh>
    <rPh sb="2" eb="5">
      <t>ﾄｻﾞﾝﾄﾞｳ</t>
    </rPh>
    <phoneticPr fontId="15" type="halfwidthKatakana"/>
  </si>
  <si>
    <t>山行目的</t>
    <phoneticPr fontId="2"/>
  </si>
  <si>
    <t>バリエーションルート</t>
    <phoneticPr fontId="15" type="halfwidthKatakana"/>
  </si>
  <si>
    <t>山行期間</t>
    <phoneticPr fontId="2"/>
  </si>
  <si>
    <t>沢登り</t>
    <rPh sb="0" eb="2">
      <t>ｻﾜﾉﾎﾞ</t>
    </rPh>
    <phoneticPr fontId="15" type="halfwidthKatakana"/>
  </si>
  <si>
    <t>帰宅予定</t>
    <phoneticPr fontId="2"/>
  </si>
  <si>
    <t>予備日</t>
    <phoneticPr fontId="2"/>
  </si>
  <si>
    <t>山スキー</t>
    <rPh sb="0" eb="1">
      <t>ﾔﾏ</t>
    </rPh>
    <phoneticPr fontId="15" type="halfwidthKatakana"/>
  </si>
  <si>
    <t>会員Ｎｏを
入れる↓</t>
    <rPh sb="0" eb="2">
      <t>ｶｲｲﾝ</t>
    </rPh>
    <rPh sb="6" eb="7">
      <t>ｲ</t>
    </rPh>
    <phoneticPr fontId="1" type="halfwidthKatakana"/>
  </si>
  <si>
    <t>任務</t>
  </si>
  <si>
    <t>氏     名</t>
  </si>
  <si>
    <t>性別</t>
    <rPh sb="0" eb="2">
      <t>ｾｲﾍﾞﾂ</t>
    </rPh>
    <phoneticPr fontId="1" type="halfwidthKatakana"/>
  </si>
  <si>
    <t>年齢</t>
  </si>
  <si>
    <t>血液型</t>
  </si>
  <si>
    <t xml:space="preserve"> 　住      所　・　緊急連絡先TEL  本人連絡TEL                     </t>
    <rPh sb="13" eb="18">
      <t>キンキュウレンラクサキ</t>
    </rPh>
    <rPh sb="23" eb="25">
      <t>ホンニン</t>
    </rPh>
    <rPh sb="25" eb="27">
      <t>レンラク</t>
    </rPh>
    <phoneticPr fontId="2"/>
  </si>
  <si>
    <t>遭対口数</t>
  </si>
  <si>
    <t>食料計画</t>
  </si>
  <si>
    <t>基本食料　</t>
  </si>
  <si>
    <t>積雪期登山</t>
    <rPh sb="0" eb="3">
      <t>ｾｷｾﾂｷ</t>
    </rPh>
    <rPh sb="3" eb="5">
      <t>ﾄｻﾞﾝ</t>
    </rPh>
    <phoneticPr fontId="15" type="halfwidthKatakana"/>
  </si>
  <si>
    <t>ＣＬ</t>
    <phoneticPr fontId="1" type="halfwidthKatakana"/>
  </si>
  <si>
    <t>非常食</t>
    <rPh sb="0" eb="2">
      <t>ヒジョウ</t>
    </rPh>
    <phoneticPr fontId="2"/>
  </si>
  <si>
    <t>内容（具体的に）　チーズ、ナッツ類、チョコレート、キャンディーなど</t>
    <rPh sb="0" eb="2">
      <t>ナイヨウ</t>
    </rPh>
    <rPh sb="16" eb="17">
      <t>ルイ</t>
    </rPh>
    <phoneticPr fontId="2"/>
  </si>
  <si>
    <t>残雪期登山</t>
    <rPh sb="0" eb="2">
      <t>ｻﾞﾝｾﾂ</t>
    </rPh>
    <rPh sb="2" eb="3">
      <t>ｷ</t>
    </rPh>
    <rPh sb="3" eb="5">
      <t>ﾄｻﾞﾝ</t>
    </rPh>
    <phoneticPr fontId="15" type="halfwidthKatakana"/>
  </si>
  <si>
    <r>
      <t>●会員以外の参加者の方へ；　</t>
    </r>
    <r>
      <rPr>
        <sz val="9"/>
        <rFont val="ＭＳ Ｐゴシック"/>
        <family val="3"/>
        <charset val="128"/>
      </rPr>
      <t>この山行において不慮の事故が発生した場合は、明らかな過失責任がある場合を除き、リーダーとその同行会員および当会に対して一切不服申し立てしないことを了承した上でサインして下さい。</t>
    </r>
    <rPh sb="1" eb="3">
      <t>カイイン</t>
    </rPh>
    <rPh sb="3" eb="5">
      <t>イガイ</t>
    </rPh>
    <rPh sb="6" eb="8">
      <t>サンカ</t>
    </rPh>
    <rPh sb="8" eb="9">
      <t>シャ</t>
    </rPh>
    <rPh sb="10" eb="11">
      <t>カタ</t>
    </rPh>
    <rPh sb="16" eb="18">
      <t>サンコウ</t>
    </rPh>
    <rPh sb="22" eb="24">
      <t>フリョ</t>
    </rPh>
    <rPh sb="25" eb="27">
      <t>ジコ</t>
    </rPh>
    <rPh sb="28" eb="30">
      <t>ハッセイ</t>
    </rPh>
    <rPh sb="32" eb="34">
      <t>バアイ</t>
    </rPh>
    <rPh sb="36" eb="37">
      <t>アキ</t>
    </rPh>
    <rPh sb="40" eb="42">
      <t>カシツ</t>
    </rPh>
    <rPh sb="42" eb="44">
      <t>セキニン</t>
    </rPh>
    <rPh sb="47" eb="49">
      <t>バアイ</t>
    </rPh>
    <rPh sb="60" eb="64">
      <t>ドウコウシャ</t>
    </rPh>
    <rPh sb="67" eb="69">
      <t>トウカイ</t>
    </rPh>
    <rPh sb="70" eb="71">
      <t>タイ</t>
    </rPh>
    <rPh sb="73" eb="75">
      <t>イッサイ</t>
    </rPh>
    <rPh sb="75" eb="77">
      <t>フフク</t>
    </rPh>
    <rPh sb="77" eb="78">
      <t>モウ</t>
    </rPh>
    <rPh sb="79" eb="80">
      <t>タ</t>
    </rPh>
    <rPh sb="87" eb="89">
      <t>リョウショウ</t>
    </rPh>
    <rPh sb="91" eb="92">
      <t>ウエ</t>
    </rPh>
    <rPh sb="98" eb="99">
      <t>クダ</t>
    </rPh>
    <phoneticPr fontId="2"/>
  </si>
  <si>
    <t>記名</t>
    <rPh sb="0" eb="2">
      <t>キメイ</t>
    </rPh>
    <phoneticPr fontId="2"/>
  </si>
  <si>
    <t>装　備　表</t>
    <rPh sb="0" eb="3">
      <t>ソウビ</t>
    </rPh>
    <rPh sb="4" eb="5">
      <t>ヒョウ</t>
    </rPh>
    <phoneticPr fontId="10"/>
  </si>
  <si>
    <t>☆は山行形態に関わらず非常時にとくに重要な装備</t>
    <rPh sb="2" eb="4">
      <t>サンコウ</t>
    </rPh>
    <rPh sb="4" eb="6">
      <t>ケイタイ</t>
    </rPh>
    <rPh sb="7" eb="8">
      <t>カカ</t>
    </rPh>
    <rPh sb="11" eb="14">
      <t>ヒジョウジ</t>
    </rPh>
    <rPh sb="18" eb="20">
      <t>ジュウヨウ</t>
    </rPh>
    <rPh sb="21" eb="23">
      <t>ソウビ</t>
    </rPh>
    <phoneticPr fontId="2"/>
  </si>
  <si>
    <r>
      <t xml:space="preserve">      ↓</t>
    </r>
    <r>
      <rPr>
        <sz val="9"/>
        <rFont val="ＭＳ Ｐゴシック"/>
        <family val="3"/>
        <charset val="128"/>
      </rPr>
      <t>共同装備は持参者名を記入</t>
    </r>
    <r>
      <rPr>
        <b/>
        <sz val="9"/>
        <rFont val="ＭＳ Ｐゴシック"/>
        <family val="3"/>
        <charset val="128"/>
      </rPr>
      <t>↓</t>
    </r>
    <rPh sb="7" eb="9">
      <t>キョウドウ</t>
    </rPh>
    <rPh sb="9" eb="11">
      <t>ソウビ</t>
    </rPh>
    <rPh sb="12" eb="15">
      <t>ジサンシャ</t>
    </rPh>
    <rPh sb="15" eb="16">
      <t>シメイ</t>
    </rPh>
    <rPh sb="17" eb="19">
      <t>キニュウ</t>
    </rPh>
    <phoneticPr fontId="10"/>
  </si>
  <si>
    <t>汎用計画書</t>
    <rPh sb="0" eb="2">
      <t>ハンヨウ</t>
    </rPh>
    <rPh sb="2" eb="5">
      <t>ケイカクショ</t>
    </rPh>
    <phoneticPr fontId="2"/>
  </si>
  <si>
    <t>※既定計画書で不足する事項、詳細を要する事項、予備的な計画等、任意に使用。</t>
    <rPh sb="7" eb="9">
      <t>フソク</t>
    </rPh>
    <rPh sb="11" eb="13">
      <t>ジコウ</t>
    </rPh>
    <rPh sb="31" eb="33">
      <t>ニンイ</t>
    </rPh>
    <phoneticPr fontId="2"/>
  </si>
  <si>
    <t>個人装備</t>
    <rPh sb="0" eb="2">
      <t>コジン</t>
    </rPh>
    <rPh sb="2" eb="4">
      <t>ソウビ</t>
    </rPh>
    <phoneticPr fontId="10"/>
  </si>
  <si>
    <t>健康保険証コピー</t>
    <phoneticPr fontId="2"/>
  </si>
  <si>
    <t>共同装備</t>
    <rPh sb="0" eb="2">
      <t>キョウドウ</t>
    </rPh>
    <rPh sb="2" eb="4">
      <t>ソウビ</t>
    </rPh>
    <phoneticPr fontId="10"/>
  </si>
  <si>
    <t>計画書☆</t>
    <rPh sb="0" eb="3">
      <t>ケイカクショ</t>
    </rPh>
    <phoneticPr fontId="10"/>
  </si>
  <si>
    <t>現金（約　　　　　　円）</t>
    <rPh sb="0" eb="2">
      <t>ゲンキン</t>
    </rPh>
    <rPh sb="3" eb="4">
      <t>ヤク</t>
    </rPh>
    <rPh sb="10" eb="11">
      <t>エン</t>
    </rPh>
    <phoneticPr fontId="10"/>
  </si>
  <si>
    <t>ラジオ</t>
    <phoneticPr fontId="10"/>
  </si>
  <si>
    <r>
      <t>遭対カード・遭対</t>
    </r>
    <r>
      <rPr>
        <sz val="8"/>
        <rFont val="ＭＳ Ｐゴシック"/>
        <family val="3"/>
        <charset val="128"/>
      </rPr>
      <t>マニュアル</t>
    </r>
    <r>
      <rPr>
        <sz val="10"/>
        <rFont val="ＭＳ Ｐゴシック"/>
        <family val="3"/>
        <charset val="128"/>
      </rPr>
      <t>☆</t>
    </r>
    <rPh sb="0" eb="2">
      <t>ソウタイ</t>
    </rPh>
    <rPh sb="6" eb="8">
      <t>ソウタイ</t>
    </rPh>
    <phoneticPr fontId="2"/>
  </si>
  <si>
    <t>シュラフ</t>
    <phoneticPr fontId="10"/>
  </si>
  <si>
    <t>天気図</t>
    <rPh sb="0" eb="3">
      <t>テンキズ</t>
    </rPh>
    <phoneticPr fontId="10"/>
  </si>
  <si>
    <t>地形図・資料☆</t>
    <rPh sb="0" eb="3">
      <t>チケイズ</t>
    </rPh>
    <rPh sb="4" eb="6">
      <t>シリョウ</t>
    </rPh>
    <phoneticPr fontId="10"/>
  </si>
  <si>
    <t>シュラフカバー</t>
    <phoneticPr fontId="10"/>
  </si>
  <si>
    <t>医薬品・救急用品</t>
    <rPh sb="0" eb="3">
      <t>イヤクヒン</t>
    </rPh>
    <rPh sb="4" eb="6">
      <t>キュウキュウ</t>
    </rPh>
    <rPh sb="6" eb="8">
      <t>ヨウヒン</t>
    </rPh>
    <phoneticPr fontId="10"/>
  </si>
  <si>
    <t>コンパス☆</t>
    <phoneticPr fontId="10"/>
  </si>
  <si>
    <t>テント一式（　４人用）　２張</t>
    <rPh sb="3" eb="5">
      <t>イッシキ</t>
    </rPh>
    <rPh sb="8" eb="9">
      <t>ニン</t>
    </rPh>
    <rPh sb="9" eb="10">
      <t>ヨウ</t>
    </rPh>
    <rPh sb="13" eb="14">
      <t>ハ</t>
    </rPh>
    <phoneticPr fontId="10"/>
  </si>
  <si>
    <t>筆記用具</t>
    <rPh sb="0" eb="2">
      <t>ヒッキ</t>
    </rPh>
    <rPh sb="2" eb="4">
      <t>ヨウグ</t>
    </rPh>
    <phoneticPr fontId="10"/>
  </si>
  <si>
    <t>＜岩・沢登り＞</t>
    <rPh sb="1" eb="2">
      <t>イワ</t>
    </rPh>
    <rPh sb="3" eb="4">
      <t>サワ</t>
    </rPh>
    <rPh sb="4" eb="5">
      <t>ノボ</t>
    </rPh>
    <phoneticPr fontId="10"/>
  </si>
  <si>
    <t>外張り・内張り</t>
    <rPh sb="0" eb="1">
      <t>ソト</t>
    </rPh>
    <rPh sb="1" eb="2">
      <t>ハ</t>
    </rPh>
    <rPh sb="4" eb="5">
      <t>ウチ</t>
    </rPh>
    <rPh sb="5" eb="6">
      <t>ハ</t>
    </rPh>
    <phoneticPr fontId="10"/>
  </si>
  <si>
    <t>無線機（144，430MHz)☆</t>
    <rPh sb="0" eb="3">
      <t>ムセンキ</t>
    </rPh>
    <phoneticPr fontId="10"/>
  </si>
  <si>
    <t>ヘルメット</t>
    <phoneticPr fontId="10"/>
  </si>
  <si>
    <t>グランドシート（銀マット）　２つ</t>
    <rPh sb="8" eb="9">
      <t>ギン</t>
    </rPh>
    <phoneticPr fontId="10"/>
  </si>
  <si>
    <t>携帯電話☆</t>
    <rPh sb="0" eb="2">
      <t>ケイタイ</t>
    </rPh>
    <rPh sb="2" eb="4">
      <t>デンワ</t>
    </rPh>
    <phoneticPr fontId="10"/>
  </si>
  <si>
    <t>ロープ　　　　　</t>
    <phoneticPr fontId="10"/>
  </si>
  <si>
    <t>ペグ（　本）</t>
    <rPh sb="4" eb="5">
      <t>ホン</t>
    </rPh>
    <phoneticPr fontId="10"/>
  </si>
  <si>
    <t>ナイフ☆</t>
    <phoneticPr fontId="10"/>
  </si>
  <si>
    <t>（８ミリ２０m）（9ミリ45m）各1</t>
    <rPh sb="16" eb="17">
      <t>カク</t>
    </rPh>
    <phoneticPr fontId="10"/>
  </si>
  <si>
    <t>細引き</t>
    <rPh sb="0" eb="2">
      <t>ホソビ</t>
    </rPh>
    <phoneticPr fontId="10"/>
  </si>
  <si>
    <t>呼び笛</t>
    <rPh sb="0" eb="1">
      <t>ヨ</t>
    </rPh>
    <rPh sb="2" eb="3">
      <t>フエ</t>
    </rPh>
    <phoneticPr fontId="10"/>
  </si>
  <si>
    <t>　（　9　ミリ45m）（1本）</t>
    <phoneticPr fontId="2"/>
  </si>
  <si>
    <t>ロウソク・ランタン</t>
    <phoneticPr fontId="10"/>
  </si>
  <si>
    <t>時計☆</t>
    <rPh sb="0" eb="2">
      <t>トケイ</t>
    </rPh>
    <phoneticPr fontId="10"/>
  </si>
  <si>
    <t>ハーネス</t>
    <phoneticPr fontId="10"/>
  </si>
  <si>
    <t>メタ、マッチ・ライター</t>
    <phoneticPr fontId="10"/>
  </si>
  <si>
    <t>高度計</t>
    <rPh sb="0" eb="3">
      <t>コウドケイ</t>
    </rPh>
    <phoneticPr fontId="10"/>
  </si>
  <si>
    <t>シュリンゲ（ 本）</t>
    <rPh sb="7" eb="8">
      <t>ホン</t>
    </rPh>
    <phoneticPr fontId="10"/>
  </si>
  <si>
    <t>ツエルト</t>
    <phoneticPr fontId="10"/>
  </si>
  <si>
    <t>ヘッドランプ（・替球）☆</t>
    <rPh sb="8" eb="9">
      <t>カ</t>
    </rPh>
    <rPh sb="9" eb="10">
      <t>キュウ</t>
    </rPh>
    <phoneticPr fontId="10"/>
  </si>
  <si>
    <t>カラビナ（  枚）</t>
    <rPh sb="7" eb="8">
      <t>マイ</t>
    </rPh>
    <phoneticPr fontId="10"/>
  </si>
  <si>
    <t>針金</t>
    <rPh sb="0" eb="1">
      <t>ハリ</t>
    </rPh>
    <rPh sb="1" eb="2">
      <t>カネ</t>
    </rPh>
    <phoneticPr fontId="10"/>
  </si>
  <si>
    <t>予備電池☆</t>
    <rPh sb="0" eb="2">
      <t>ヨビ</t>
    </rPh>
    <rPh sb="2" eb="4">
      <t>デンチ</t>
    </rPh>
    <phoneticPr fontId="10"/>
  </si>
  <si>
    <t>制動機（エイトカン）</t>
    <rPh sb="0" eb="3">
      <t>セイドウキ</t>
    </rPh>
    <phoneticPr fontId="10"/>
  </si>
  <si>
    <t>修理具</t>
    <rPh sb="0" eb="2">
      <t>シュウリ</t>
    </rPh>
    <rPh sb="2" eb="3">
      <t>グ</t>
    </rPh>
    <phoneticPr fontId="10"/>
  </si>
  <si>
    <r>
      <t>救急用品</t>
    </r>
    <r>
      <rPr>
        <sz val="8"/>
        <rFont val="ＭＳ Ｐゴシック"/>
        <family val="3"/>
        <charset val="128"/>
      </rPr>
      <t>（三角巾・テーピング等）</t>
    </r>
    <r>
      <rPr>
        <sz val="10"/>
        <rFont val="ＭＳ Ｐゴシック"/>
        <family val="3"/>
        <charset val="128"/>
      </rPr>
      <t>☆</t>
    </r>
    <rPh sb="0" eb="2">
      <t>キュウキュウ</t>
    </rPh>
    <rPh sb="2" eb="4">
      <t>ヨウヒン</t>
    </rPh>
    <rPh sb="5" eb="8">
      <t>サンカクキン</t>
    </rPh>
    <rPh sb="14" eb="15">
      <t>ナド</t>
    </rPh>
    <phoneticPr fontId="10"/>
  </si>
  <si>
    <t>ユマール</t>
    <phoneticPr fontId="10"/>
  </si>
  <si>
    <t>コッヘルセット</t>
    <phoneticPr fontId="10"/>
  </si>
  <si>
    <t>医薬品（常備薬）☆</t>
    <rPh sb="0" eb="3">
      <t>イヤクヒン</t>
    </rPh>
    <rPh sb="4" eb="7">
      <t>ジョウビヤク</t>
    </rPh>
    <phoneticPr fontId="10"/>
  </si>
  <si>
    <t>ロックハンマー</t>
    <phoneticPr fontId="10"/>
  </si>
  <si>
    <t>ナイフ、まな板</t>
    <rPh sb="4" eb="7">
      <t>マナイタ</t>
    </rPh>
    <phoneticPr fontId="10"/>
  </si>
  <si>
    <t>ザック（大、小）</t>
    <rPh sb="4" eb="5">
      <t>ダイ</t>
    </rPh>
    <rPh sb="6" eb="7">
      <t>ショウ</t>
    </rPh>
    <phoneticPr fontId="10"/>
  </si>
  <si>
    <t>ハーケン（　枚）</t>
    <rPh sb="6" eb="7">
      <t>マイ</t>
    </rPh>
    <phoneticPr fontId="10"/>
  </si>
  <si>
    <t>しゃもじ</t>
    <phoneticPr fontId="10"/>
  </si>
  <si>
    <t>個人用マット</t>
    <rPh sb="0" eb="3">
      <t>コジンヨウ</t>
    </rPh>
    <phoneticPr fontId="10"/>
  </si>
  <si>
    <t>ナッツ、フレンズ</t>
    <phoneticPr fontId="10"/>
  </si>
  <si>
    <t>コンロ（ガス、ガソリン）</t>
    <phoneticPr fontId="10"/>
  </si>
  <si>
    <t>レスキューシート☆</t>
    <phoneticPr fontId="10"/>
  </si>
  <si>
    <t>クレッターシューズ</t>
    <phoneticPr fontId="10"/>
  </si>
  <si>
    <t>コンロ台</t>
    <rPh sb="3" eb="4">
      <t>ダイ</t>
    </rPh>
    <phoneticPr fontId="10"/>
  </si>
  <si>
    <t>ツエルト☆</t>
    <phoneticPr fontId="10"/>
  </si>
  <si>
    <r>
      <t>渓流シューズ</t>
    </r>
    <r>
      <rPr>
        <sz val="9"/>
        <rFont val="ＭＳ Ｐゴシック"/>
        <family val="3"/>
        <charset val="128"/>
      </rPr>
      <t>（タビ）一式</t>
    </r>
    <rPh sb="0" eb="2">
      <t>ケイリュウ</t>
    </rPh>
    <rPh sb="10" eb="12">
      <t>イッシキ</t>
    </rPh>
    <phoneticPr fontId="10"/>
  </si>
  <si>
    <t>燃料</t>
    <rPh sb="0" eb="2">
      <t>ネンリョウ</t>
    </rPh>
    <phoneticPr fontId="10"/>
  </si>
  <si>
    <t>雨傘</t>
    <rPh sb="0" eb="2">
      <t>アマガサ</t>
    </rPh>
    <phoneticPr fontId="10"/>
  </si>
  <si>
    <t>　ガスロング缶(　　　本)</t>
    <rPh sb="6" eb="7">
      <t>カン</t>
    </rPh>
    <rPh sb="11" eb="12">
      <t>ホン</t>
    </rPh>
    <phoneticPr fontId="10"/>
  </si>
  <si>
    <r>
      <t>雨具</t>
    </r>
    <r>
      <rPr>
        <sz val="8"/>
        <rFont val="ＭＳ Ｐゴシック"/>
        <family val="3"/>
        <charset val="128"/>
      </rPr>
      <t>☆</t>
    </r>
    <rPh sb="0" eb="2">
      <t>アマグ</t>
    </rPh>
    <phoneticPr fontId="10"/>
  </si>
  <si>
    <t>＜積雪期＞</t>
    <rPh sb="1" eb="4">
      <t>セキセツキ</t>
    </rPh>
    <phoneticPr fontId="10"/>
  </si>
  <si>
    <t>　ガスショート缶(　　 本)</t>
    <rPh sb="7" eb="8">
      <t>カン</t>
    </rPh>
    <rPh sb="12" eb="13">
      <t>ホン</t>
    </rPh>
    <phoneticPr fontId="10"/>
  </si>
  <si>
    <t>長袖シャツ</t>
    <rPh sb="0" eb="2">
      <t>ナガソデ</t>
    </rPh>
    <phoneticPr fontId="10"/>
  </si>
  <si>
    <t>オーバーヤッケ、ズボン</t>
    <phoneticPr fontId="10"/>
  </si>
  <si>
    <t>　ガソリン(   　  　Ｌ )</t>
    <phoneticPr fontId="10"/>
  </si>
  <si>
    <t>Ｔシャツ</t>
    <phoneticPr fontId="10"/>
  </si>
  <si>
    <t>ロングスパッツ</t>
    <phoneticPr fontId="10"/>
  </si>
  <si>
    <t>ポリタンク（　　　　Ｌ）</t>
    <phoneticPr fontId="10"/>
  </si>
  <si>
    <t>ズボン</t>
    <phoneticPr fontId="10"/>
  </si>
  <si>
    <t>厳冬期用手袋</t>
    <rPh sb="0" eb="3">
      <t>ゲントウキ</t>
    </rPh>
    <rPh sb="3" eb="4">
      <t>ヨウ</t>
    </rPh>
    <rPh sb="4" eb="6">
      <t>テブクロ</t>
    </rPh>
    <phoneticPr fontId="10"/>
  </si>
  <si>
    <t>ビニール袋</t>
    <rPh sb="4" eb="5">
      <t>ブクロ</t>
    </rPh>
    <phoneticPr fontId="10"/>
  </si>
  <si>
    <t>ソックス</t>
    <phoneticPr fontId="10"/>
  </si>
  <si>
    <t>目出帽</t>
    <rPh sb="0" eb="2">
      <t>メデ</t>
    </rPh>
    <rPh sb="2" eb="3">
      <t>ボウ</t>
    </rPh>
    <phoneticPr fontId="10"/>
  </si>
  <si>
    <t>ロールペーパー</t>
    <phoneticPr fontId="10"/>
  </si>
  <si>
    <t>防寒着</t>
    <rPh sb="0" eb="3">
      <t>ボウカンギ</t>
    </rPh>
    <phoneticPr fontId="10"/>
  </si>
  <si>
    <t>ゴーグル</t>
    <phoneticPr fontId="10"/>
  </si>
  <si>
    <t>ノコギリ</t>
    <phoneticPr fontId="10"/>
  </si>
  <si>
    <t>手袋（厚、薄）</t>
    <rPh sb="0" eb="2">
      <t>テブクロ</t>
    </rPh>
    <rPh sb="3" eb="4">
      <t>アツ</t>
    </rPh>
    <rPh sb="5" eb="6">
      <t>ウス</t>
    </rPh>
    <phoneticPr fontId="10"/>
  </si>
  <si>
    <t>ピッケル</t>
    <phoneticPr fontId="10"/>
  </si>
  <si>
    <t>標識布</t>
    <rPh sb="0" eb="2">
      <t>ヒョウシキ</t>
    </rPh>
    <rPh sb="2" eb="3">
      <t>フ</t>
    </rPh>
    <phoneticPr fontId="10"/>
  </si>
  <si>
    <t>帽子</t>
    <rPh sb="0" eb="2">
      <t>ボウシ</t>
    </rPh>
    <phoneticPr fontId="10"/>
  </si>
  <si>
    <t>アイゼン</t>
    <phoneticPr fontId="10"/>
  </si>
  <si>
    <t>労山旗</t>
    <rPh sb="0" eb="2">
      <t>ロウザン</t>
    </rPh>
    <rPh sb="2" eb="3">
      <t>キ</t>
    </rPh>
    <phoneticPr fontId="10"/>
  </si>
  <si>
    <t>サングラス</t>
    <phoneticPr fontId="10"/>
  </si>
  <si>
    <t>ワカン</t>
    <phoneticPr fontId="10"/>
  </si>
  <si>
    <t>スノーバー</t>
    <phoneticPr fontId="2"/>
  </si>
  <si>
    <t>着替え</t>
    <rPh sb="0" eb="1">
      <t>ギ</t>
    </rPh>
    <rPh sb="1" eb="2">
      <t>ガ</t>
    </rPh>
    <phoneticPr fontId="10"/>
  </si>
  <si>
    <t>アイスバイル</t>
    <phoneticPr fontId="10"/>
  </si>
  <si>
    <t>スコップ</t>
    <phoneticPr fontId="10"/>
  </si>
  <si>
    <t>登山靴</t>
    <rPh sb="0" eb="3">
      <t>トザングツ</t>
    </rPh>
    <phoneticPr fontId="10"/>
  </si>
  <si>
    <t>アイスハーケン（　　本）</t>
    <rPh sb="10" eb="11">
      <t>ホン</t>
    </rPh>
    <phoneticPr fontId="10"/>
  </si>
  <si>
    <t>たわし</t>
    <phoneticPr fontId="2"/>
  </si>
  <si>
    <t>ショートスパッツ</t>
    <phoneticPr fontId="10"/>
  </si>
  <si>
    <t>テントシューズ</t>
    <phoneticPr fontId="2"/>
  </si>
  <si>
    <t>（その他の装備）</t>
    <rPh sb="3" eb="4">
      <t>タ</t>
    </rPh>
    <rPh sb="5" eb="7">
      <t>ソウビ</t>
    </rPh>
    <phoneticPr fontId="10"/>
  </si>
  <si>
    <t>ストック</t>
    <phoneticPr fontId="10"/>
  </si>
  <si>
    <t>冬用シュラフ</t>
    <rPh sb="0" eb="2">
      <t>フユヨウ</t>
    </rPh>
    <phoneticPr fontId="2"/>
  </si>
  <si>
    <t>水筒</t>
    <rPh sb="0" eb="2">
      <t>スイトウ</t>
    </rPh>
    <phoneticPr fontId="10"/>
  </si>
  <si>
    <t>日焼け止めクリーム</t>
    <rPh sb="0" eb="2">
      <t>ヒヤ</t>
    </rPh>
    <rPh sb="3" eb="4">
      <t>ド</t>
    </rPh>
    <phoneticPr fontId="2"/>
  </si>
  <si>
    <t>ＧＰＳ（通信回線が入らなくてもOKのもの）</t>
    <rPh sb="4" eb="6">
      <t>ツウシン</t>
    </rPh>
    <rPh sb="6" eb="8">
      <t>カイセン</t>
    </rPh>
    <rPh sb="9" eb="10">
      <t>ハイ</t>
    </rPh>
    <phoneticPr fontId="2"/>
  </si>
  <si>
    <t>保温ポット</t>
    <rPh sb="0" eb="2">
      <t>ホオン</t>
    </rPh>
    <phoneticPr fontId="10"/>
  </si>
  <si>
    <t>ビーコン</t>
    <phoneticPr fontId="2"/>
  </si>
  <si>
    <t>食器、箸</t>
    <rPh sb="0" eb="2">
      <t>ショッキ</t>
    </rPh>
    <rPh sb="3" eb="4">
      <t>ハシ</t>
    </rPh>
    <phoneticPr fontId="10"/>
  </si>
  <si>
    <t>ゾンデ棒</t>
    <rPh sb="3" eb="4">
      <t>ボウ</t>
    </rPh>
    <phoneticPr fontId="2"/>
  </si>
  <si>
    <t>ライター☆</t>
    <phoneticPr fontId="10"/>
  </si>
  <si>
    <t>＜山スキー＞</t>
    <rPh sb="1" eb="2">
      <t>ヤマ</t>
    </rPh>
    <phoneticPr fontId="10"/>
  </si>
  <si>
    <t>メタ、マッチ☆</t>
    <phoneticPr fontId="10"/>
  </si>
  <si>
    <t>兼用靴</t>
    <rPh sb="0" eb="2">
      <t>ケンヨウ</t>
    </rPh>
    <rPh sb="2" eb="3">
      <t>グツ</t>
    </rPh>
    <phoneticPr fontId="10"/>
  </si>
  <si>
    <t>古新聞</t>
    <rPh sb="0" eb="3">
      <t>フルシンブン</t>
    </rPh>
    <phoneticPr fontId="10"/>
  </si>
  <si>
    <t>スキー板</t>
    <rPh sb="3" eb="4">
      <t>イタ</t>
    </rPh>
    <phoneticPr fontId="10"/>
  </si>
  <si>
    <t>タオル・手ぬぐい</t>
    <rPh sb="4" eb="5">
      <t>テ</t>
    </rPh>
    <phoneticPr fontId="10"/>
  </si>
  <si>
    <t>シール</t>
    <phoneticPr fontId="10"/>
  </si>
  <si>
    <t>ティシュペーパー</t>
    <phoneticPr fontId="10"/>
  </si>
  <si>
    <t>ビニール袋</t>
    <phoneticPr fontId="2"/>
  </si>
  <si>
    <t>スキーアイゼン</t>
    <phoneticPr fontId="10"/>
  </si>
  <si>
    <t>カメラ　</t>
    <phoneticPr fontId="2"/>
  </si>
  <si>
    <t>ワックス</t>
    <phoneticPr fontId="2"/>
  </si>
  <si>
    <t>Today</t>
    <phoneticPr fontId="10"/>
  </si>
  <si>
    <t>大垣勤労者山岳会名簿</t>
    <phoneticPr fontId="10"/>
  </si>
  <si>
    <t>改訂</t>
    <rPh sb="0" eb="2">
      <t>カイテイ</t>
    </rPh>
    <phoneticPr fontId="10"/>
  </si>
  <si>
    <t>会員
No</t>
    <rPh sb="0" eb="2">
      <t>カイイン</t>
    </rPh>
    <phoneticPr fontId="10"/>
  </si>
  <si>
    <t>氏　名</t>
    <rPh sb="0" eb="1">
      <t>シ</t>
    </rPh>
    <rPh sb="2" eb="3">
      <t>メイ</t>
    </rPh>
    <phoneticPr fontId="16"/>
  </si>
  <si>
    <t>性別</t>
    <rPh sb="0" eb="2">
      <t>セイベツ</t>
    </rPh>
    <phoneticPr fontId="10"/>
  </si>
  <si>
    <t>年齢</t>
    <rPh sb="0" eb="2">
      <t>ネンレイ</t>
    </rPh>
    <phoneticPr fontId="16"/>
  </si>
  <si>
    <t>血液
型</t>
    <rPh sb="0" eb="2">
      <t>ケツエキ</t>
    </rPh>
    <rPh sb="3" eb="4">
      <t>カタ</t>
    </rPh>
    <phoneticPr fontId="16"/>
  </si>
  <si>
    <t>住　　　所</t>
    <rPh sb="0" eb="1">
      <t>ジュウ</t>
    </rPh>
    <rPh sb="4" eb="5">
      <t>ショ</t>
    </rPh>
    <phoneticPr fontId="16"/>
  </si>
  <si>
    <t>緊急連絡先TEL＆
本人連絡TEL</t>
    <rPh sb="0" eb="2">
      <t>キンキュウ</t>
    </rPh>
    <rPh sb="2" eb="5">
      <t>レンラクサキ</t>
    </rPh>
    <rPh sb="10" eb="12">
      <t>ホンニン</t>
    </rPh>
    <rPh sb="12" eb="14">
      <t>レンラク</t>
    </rPh>
    <phoneticPr fontId="16"/>
  </si>
  <si>
    <t>遭対
口数</t>
    <rPh sb="0" eb="2">
      <t>ソウタイ</t>
    </rPh>
    <rPh sb="3" eb="4">
      <t>クチ</t>
    </rPh>
    <rPh sb="4" eb="5">
      <t>スウ</t>
    </rPh>
    <phoneticPr fontId="16"/>
  </si>
  <si>
    <t>Eメールアドレス</t>
    <phoneticPr fontId="16"/>
  </si>
  <si>
    <t>生年</t>
    <rPh sb="0" eb="2">
      <t>セイネン</t>
    </rPh>
    <phoneticPr fontId="16"/>
  </si>
  <si>
    <t>月</t>
    <rPh sb="0" eb="1">
      <t>ツキ</t>
    </rPh>
    <phoneticPr fontId="16"/>
  </si>
  <si>
    <t>日</t>
    <rPh sb="0" eb="1">
      <t>ヒ</t>
    </rPh>
    <phoneticPr fontId="16"/>
  </si>
  <si>
    <t>女</t>
    <rPh sb="0" eb="1">
      <t>オンナ</t>
    </rPh>
    <phoneticPr fontId="10"/>
  </si>
  <si>
    <t>O</t>
    <phoneticPr fontId="10"/>
  </si>
  <si>
    <t>男</t>
    <rPh sb="0" eb="1">
      <t>オトコ</t>
    </rPh>
    <phoneticPr fontId="10"/>
  </si>
  <si>
    <t>B</t>
  </si>
  <si>
    <t>O</t>
  </si>
  <si>
    <t>090-8149-5540 (家族携帯)
090-8573-3016</t>
  </si>
  <si>
    <t>kobee_br@yahoo.co.jp</t>
    <phoneticPr fontId="10"/>
  </si>
  <si>
    <t>B</t>
    <phoneticPr fontId="10"/>
  </si>
  <si>
    <t>A</t>
  </si>
  <si>
    <t>江南市木賀東町新塚79</t>
    <rPh sb="0" eb="2">
      <t>コウナン</t>
    </rPh>
    <rPh sb="2" eb="3">
      <t>シ</t>
    </rPh>
    <rPh sb="3" eb="4">
      <t>キ</t>
    </rPh>
    <rPh sb="4" eb="5">
      <t>ガ</t>
    </rPh>
    <rPh sb="5" eb="6">
      <t>ヒガシ</t>
    </rPh>
    <rPh sb="6" eb="7">
      <t>マチ</t>
    </rPh>
    <rPh sb="7" eb="8">
      <t>シン</t>
    </rPh>
    <rPh sb="8" eb="9">
      <t>ツカ</t>
    </rPh>
    <phoneticPr fontId="10"/>
  </si>
  <si>
    <t>090-4265-3695</t>
    <phoneticPr fontId="10"/>
  </si>
  <si>
    <t>mookk999@yahoo.co.jp</t>
    <phoneticPr fontId="10"/>
  </si>
  <si>
    <t>090-7043-9247 (家族携帯) ‬
090-9182-7007</t>
    <phoneticPr fontId="10"/>
  </si>
  <si>
    <t>kazuko7007@live.jp</t>
    <phoneticPr fontId="10"/>
  </si>
  <si>
    <t>AB</t>
  </si>
  <si>
    <t>一宮市大和町苅安賀字観音堂86</t>
    <rPh sb="0" eb="3">
      <t>イチノミヤシ</t>
    </rPh>
    <phoneticPr fontId="16"/>
  </si>
  <si>
    <t>yosinori@kmj.biglobe.ne.jp</t>
    <phoneticPr fontId="16"/>
  </si>
  <si>
    <t>海津市南濃町駒野247-2</t>
    <rPh sb="0" eb="2">
      <t>カイズ</t>
    </rPh>
    <rPh sb="2" eb="3">
      <t>シ</t>
    </rPh>
    <phoneticPr fontId="16"/>
  </si>
  <si>
    <t>0584-55-0823 (家族宅)
090-8336-0426</t>
    <rPh sb="14" eb="16">
      <t>カゾク</t>
    </rPh>
    <rPh sb="16" eb="17">
      <t>タク</t>
    </rPh>
    <phoneticPr fontId="16"/>
  </si>
  <si>
    <t>ohashikn@octn.jp</t>
    <phoneticPr fontId="10"/>
  </si>
  <si>
    <t>羽島市正木町曲利1177 A102</t>
    <rPh sb="0" eb="3">
      <t>ハシマシ</t>
    </rPh>
    <rPh sb="3" eb="5">
      <t>マサキ</t>
    </rPh>
    <rPh sb="5" eb="6">
      <t>マチ</t>
    </rPh>
    <rPh sb="6" eb="7">
      <t>マ</t>
    </rPh>
    <rPh sb="7" eb="8">
      <t>リ</t>
    </rPh>
    <phoneticPr fontId="16"/>
  </si>
  <si>
    <t>058-383-3279 (家族宅)
080-5159-6157</t>
    <rPh sb="14" eb="16">
      <t>カゾク</t>
    </rPh>
    <rPh sb="16" eb="17">
      <t>タク</t>
    </rPh>
    <phoneticPr fontId="16"/>
  </si>
  <si>
    <t>kotoyo3noheya@yahoo.co.jp</t>
  </si>
  <si>
    <t>Ą</t>
    <phoneticPr fontId="10"/>
  </si>
  <si>
    <t>大垣市静里町119</t>
    <rPh sb="0" eb="2">
      <t>オオガキ</t>
    </rPh>
    <rPh sb="2" eb="3">
      <t>シ</t>
    </rPh>
    <rPh sb="3" eb="6">
      <t>シズサトチョウ</t>
    </rPh>
    <phoneticPr fontId="10"/>
  </si>
  <si>
    <t>0425-76-8318 (兄)
090-1826-2364</t>
    <rPh sb="14" eb="15">
      <t>アニ</t>
    </rPh>
    <phoneticPr fontId="10"/>
  </si>
  <si>
    <t>kyoko-o@ogaki-tv.ne.jp</t>
    <phoneticPr fontId="10"/>
  </si>
  <si>
    <t>海津市南濃町羽沢831-4</t>
    <phoneticPr fontId="16"/>
  </si>
  <si>
    <t>0584-55-1712 (家族宅)
090-1624-8309</t>
  </si>
  <si>
    <t>k-mituaki@msc.biglobe.ne.jp</t>
    <phoneticPr fontId="16"/>
  </si>
  <si>
    <t>大垣市綾野5-125-167</t>
    <phoneticPr fontId="16"/>
  </si>
  <si>
    <t>f-longyrotcr@ace.ocn.ne.jp</t>
    <phoneticPr fontId="10"/>
  </si>
  <si>
    <t>大垣市昼飯町84-11</t>
    <phoneticPr fontId="16"/>
  </si>
  <si>
    <t>0584-71-1406 (家族宅)
090-8952-2617</t>
  </si>
  <si>
    <t>rindou@octn.jp</t>
    <phoneticPr fontId="16"/>
  </si>
  <si>
    <t>瑞穂市稲里445-1 セザール穂積406</t>
    <rPh sb="0" eb="2">
      <t>ミズホ</t>
    </rPh>
    <rPh sb="2" eb="3">
      <t>シ</t>
    </rPh>
    <phoneticPr fontId="16"/>
  </si>
  <si>
    <t>090-1275-2508 (家族携帯)
090-9269-1167</t>
  </si>
  <si>
    <t>lagopus.mutus2000@gmail.com</t>
    <phoneticPr fontId="10"/>
  </si>
  <si>
    <t>岐阜市打越660</t>
    <rPh sb="0" eb="3">
      <t>ギフシ</t>
    </rPh>
    <phoneticPr fontId="16"/>
  </si>
  <si>
    <t>058-232-6736 (家族宅)
090-9911-4087</t>
  </si>
  <si>
    <t>kawashima.koji@nifty.ne.jp</t>
    <phoneticPr fontId="16"/>
  </si>
  <si>
    <t>岐阜市敷島町9-84-1</t>
    <rPh sb="0" eb="3">
      <t>ギフシ</t>
    </rPh>
    <rPh sb="3" eb="5">
      <t>シキシマ</t>
    </rPh>
    <rPh sb="5" eb="6">
      <t>マチ</t>
    </rPh>
    <phoneticPr fontId="10"/>
  </si>
  <si>
    <t>058-253-1832 (家族宅)
090-3950-2760</t>
    <rPh sb="14" eb="16">
      <t>カゾク</t>
    </rPh>
    <rPh sb="16" eb="17">
      <t>タク</t>
    </rPh>
    <phoneticPr fontId="10"/>
  </si>
  <si>
    <t>marukawa@wit.ocn.ne.jp</t>
    <phoneticPr fontId="10"/>
  </si>
  <si>
    <t>揖斐郡池田町本郷633-1</t>
    <phoneticPr fontId="16"/>
  </si>
  <si>
    <t>tomoko-k@ogaki-tv.ne.jp</t>
    <phoneticPr fontId="16"/>
  </si>
  <si>
    <t>揖斐郡大野町西方767-1</t>
    <phoneticPr fontId="16"/>
  </si>
  <si>
    <t>kitayou1949@yahoo.co.jp</t>
    <phoneticPr fontId="10"/>
  </si>
  <si>
    <t>不破郡関ヶ原町539-1</t>
    <rPh sb="0" eb="3">
      <t>フワグン</t>
    </rPh>
    <rPh sb="3" eb="6">
      <t>セキガハラ</t>
    </rPh>
    <rPh sb="6" eb="7">
      <t>マチ</t>
    </rPh>
    <phoneticPr fontId="10"/>
  </si>
  <si>
    <t>0584-43-0604 (家族宅)
090-6267-9291</t>
  </si>
  <si>
    <t>maobg5@msj.biglobe.ne.jp</t>
    <phoneticPr fontId="10"/>
  </si>
  <si>
    <t>揖斐郡池田町萩原681-3</t>
    <phoneticPr fontId="16"/>
  </si>
  <si>
    <t>0585-45-5470 (家族宅)
090-6587-5052</t>
  </si>
  <si>
    <t>kazuto-s@ogaki-tv.ne.jp</t>
    <phoneticPr fontId="16"/>
  </si>
  <si>
    <t>B</t>
    <phoneticPr fontId="16"/>
  </si>
  <si>
    <t>大垣市上石津町牧田3577</t>
    <rPh sb="0" eb="3">
      <t>オオガキシ</t>
    </rPh>
    <phoneticPr fontId="16"/>
  </si>
  <si>
    <t>本巣市軽海452-2</t>
    <rPh sb="0" eb="3">
      <t>モトスシ</t>
    </rPh>
    <rPh sb="3" eb="4">
      <t>カル</t>
    </rPh>
    <rPh sb="4" eb="5">
      <t>ウミ</t>
    </rPh>
    <phoneticPr fontId="10"/>
  </si>
  <si>
    <t>090-4407-9226 (家族携帯)
090-8188-6630</t>
    <rPh sb="17" eb="19">
      <t>ケイタイ</t>
    </rPh>
    <phoneticPr fontId="16"/>
  </si>
  <si>
    <t>mtwalk99@yahoo.co.jp</t>
    <phoneticPr fontId="10"/>
  </si>
  <si>
    <t>羽島市竹鼻町狐穴554-3</t>
    <phoneticPr fontId="16"/>
  </si>
  <si>
    <t>080-5104-7885 (家族携帯)
090-9895-0521</t>
    <rPh sb="17" eb="19">
      <t>ケイタイ</t>
    </rPh>
    <phoneticPr fontId="16"/>
  </si>
  <si>
    <t>pickel-715@adagio.ocn.ne.jp</t>
    <phoneticPr fontId="10"/>
  </si>
  <si>
    <t>安八郡安八町大明神650</t>
    <phoneticPr fontId="16"/>
  </si>
  <si>
    <t>0584-64-2582 (家族宅)
080-1612-2291 (家族携帯)</t>
  </si>
  <si>
    <t>hisachandesu6-5
@kne.biglobe.ne.jp</t>
    <phoneticPr fontId="10"/>
  </si>
  <si>
    <t>0584-64-2582 (家族宅)
090-4188-2977 (家族携帯)</t>
  </si>
  <si>
    <t>大垣市美和町1741-4</t>
    <phoneticPr fontId="16"/>
  </si>
  <si>
    <t>chief1216@kbd.biglobe.ne.jp</t>
    <phoneticPr fontId="16"/>
  </si>
  <si>
    <t>揖斐郡揖斐川町瑞岩寺146</t>
    <phoneticPr fontId="16"/>
  </si>
  <si>
    <t>0585-23-1676 (家族宅)
090-1834-8838</t>
  </si>
  <si>
    <t>shigeru_503@yahoo.co.jp</t>
    <phoneticPr fontId="16"/>
  </si>
  <si>
    <t>丹羽　昇</t>
    <rPh sb="0" eb="2">
      <t>ニワ</t>
    </rPh>
    <rPh sb="3" eb="4">
      <t>ノボル</t>
    </rPh>
    <phoneticPr fontId="10"/>
  </si>
  <si>
    <t>各務原市成清町4-40</t>
    <rPh sb="0" eb="4">
      <t>カガミハラシ</t>
    </rPh>
    <rPh sb="4" eb="7">
      <t>ナリキヨマチ</t>
    </rPh>
    <phoneticPr fontId="10"/>
  </si>
  <si>
    <t>058-382-5648 (家族宅)
080-5160-4856</t>
  </si>
  <si>
    <t>yamanobo@qc.commufa.jp</t>
    <phoneticPr fontId="10"/>
  </si>
  <si>
    <t>大垣市築捨町4丁目14-106-10</t>
    <rPh sb="7" eb="9">
      <t>チョウメ</t>
    </rPh>
    <phoneticPr fontId="16"/>
  </si>
  <si>
    <t>080-5164-5799 (家族携帯)
090-8153-4607</t>
    <phoneticPr fontId="10"/>
  </si>
  <si>
    <t>豊明市沓掛町荒畑26-185</t>
    <rPh sb="0" eb="2">
      <t>トヨアケ</t>
    </rPh>
    <rPh sb="2" eb="3">
      <t>ハシマシ</t>
    </rPh>
    <rPh sb="3" eb="5">
      <t>クツカケ</t>
    </rPh>
    <rPh sb="5" eb="6">
      <t>タケハナチョウ</t>
    </rPh>
    <rPh sb="6" eb="8">
      <t>アラハタ</t>
    </rPh>
    <phoneticPr fontId="2"/>
  </si>
  <si>
    <t xml:space="preserve">0562-93-5727 (家族宅)  </t>
    <rPh sb="14" eb="16">
      <t>カゾク</t>
    </rPh>
    <rPh sb="16" eb="17">
      <t>タク</t>
    </rPh>
    <phoneticPr fontId="10"/>
  </si>
  <si>
    <t>ysaron@yk.commufa.jp</t>
    <phoneticPr fontId="10"/>
  </si>
  <si>
    <t>Ａ</t>
    <phoneticPr fontId="10"/>
  </si>
  <si>
    <t>058-391-8899 (家族宅)
080-5448-0015</t>
  </si>
  <si>
    <t>kayokon1174@yahoo.co.jp</t>
    <phoneticPr fontId="10"/>
  </si>
  <si>
    <t>早川　勝</t>
    <rPh sb="0" eb="2">
      <t>ハヤカワ</t>
    </rPh>
    <rPh sb="3" eb="4">
      <t>マサル</t>
    </rPh>
    <phoneticPr fontId="10"/>
  </si>
  <si>
    <t>養老郡養老町高田1262番地</t>
    <rPh sb="6" eb="8">
      <t>タカダ</t>
    </rPh>
    <rPh sb="12" eb="14">
      <t>バンチ</t>
    </rPh>
    <phoneticPr fontId="16"/>
  </si>
  <si>
    <t>0584-34-3708 (家族宅)
090-8670-3566</t>
    <phoneticPr fontId="10"/>
  </si>
  <si>
    <t>haya@ccnet.ne.jp
sue170hayakawa@docomo.ne.jp</t>
    <phoneticPr fontId="10"/>
  </si>
  <si>
    <t>Ａ</t>
    <phoneticPr fontId="16"/>
  </si>
  <si>
    <t>羽島市正木町須賀小松24番地</t>
    <rPh sb="3" eb="5">
      <t>マサキ</t>
    </rPh>
    <rPh sb="5" eb="6">
      <t>チョウ</t>
    </rPh>
    <rPh sb="6" eb="7">
      <t>ス</t>
    </rPh>
    <rPh sb="7" eb="8">
      <t>ガ</t>
    </rPh>
    <rPh sb="8" eb="10">
      <t>コマツ</t>
    </rPh>
    <rPh sb="12" eb="14">
      <t>バンチ</t>
    </rPh>
    <phoneticPr fontId="16"/>
  </si>
  <si>
    <t>058-391-8899 (家族宅)
080-3241-0744</t>
  </si>
  <si>
    <t>yazawa@koala.odn.ne.jp</t>
    <phoneticPr fontId="16"/>
  </si>
  <si>
    <t>海津市平田町今尾4365-1 丸栄コンクリート今尾コ－ポラス205</t>
    <rPh sb="0" eb="2">
      <t>カイズ</t>
    </rPh>
    <rPh sb="2" eb="3">
      <t>シ</t>
    </rPh>
    <rPh sb="3" eb="6">
      <t>ヒラタマチ</t>
    </rPh>
    <rPh sb="6" eb="8">
      <t>イマオ</t>
    </rPh>
    <rPh sb="15" eb="17">
      <t>マルエイ</t>
    </rPh>
    <rPh sb="23" eb="25">
      <t>イマオ</t>
    </rPh>
    <phoneticPr fontId="10"/>
  </si>
  <si>
    <t>090-7694-3878 (家族携帯)
090-8862-0250</t>
    <phoneticPr fontId="10"/>
  </si>
  <si>
    <t>堀　弘美</t>
    <rPh sb="0" eb="1">
      <t>ホリ</t>
    </rPh>
    <rPh sb="2" eb="4">
      <t>ヒロミ</t>
    </rPh>
    <phoneticPr fontId="10"/>
  </si>
  <si>
    <t>岐阜市加納安良町21</t>
    <rPh sb="0" eb="3">
      <t>ギフシ</t>
    </rPh>
    <rPh sb="3" eb="5">
      <t>カノウ</t>
    </rPh>
    <rPh sb="5" eb="6">
      <t>ヤス</t>
    </rPh>
    <rPh sb="6" eb="7">
      <t>ヨ</t>
    </rPh>
    <rPh sb="7" eb="8">
      <t>マチ</t>
    </rPh>
    <phoneticPr fontId="10"/>
  </si>
  <si>
    <t>hori12@plum.plala.or.jp</t>
    <phoneticPr fontId="10"/>
  </si>
  <si>
    <t>AB</t>
    <phoneticPr fontId="10"/>
  </si>
  <si>
    <t>揖斐郡池田町藤代801番地</t>
    <phoneticPr fontId="10"/>
  </si>
  <si>
    <t>yoshimori@ogaki-tv.ne.jp</t>
    <phoneticPr fontId="10"/>
  </si>
  <si>
    <t>大垣市二葉町3-16-5</t>
    <phoneticPr fontId="16"/>
  </si>
  <si>
    <t>0584-73-8440 (家族宅)
090-9936-7423</t>
  </si>
  <si>
    <t>takako19261114@yahoo.co.jp</t>
    <phoneticPr fontId="16"/>
  </si>
  <si>
    <t>A</t>
    <phoneticPr fontId="16"/>
  </si>
  <si>
    <t>安八郡安八町森部590-1</t>
    <phoneticPr fontId="16"/>
  </si>
  <si>
    <t>yamakita.taeko@jade.plala.or.jp</t>
    <phoneticPr fontId="16"/>
  </si>
  <si>
    <t>安八郡安八町森部2545</t>
    <phoneticPr fontId="10"/>
  </si>
  <si>
    <t>0584-64-2551 (家族宅)
080-3313-3737　　　</t>
  </si>
  <si>
    <t>mikogota@yahoo.co.jp</t>
    <phoneticPr fontId="10"/>
  </si>
  <si>
    <t>不破郡垂井町新井152-18</t>
    <phoneticPr fontId="16"/>
  </si>
  <si>
    <t>shige_y7@nifty.com</t>
    <phoneticPr fontId="16"/>
  </si>
  <si>
    <t>揖斐郡池田町六之井835-1</t>
    <phoneticPr fontId="16"/>
  </si>
  <si>
    <t>yuiti@he.mirai.ne.jp</t>
    <phoneticPr fontId="16"/>
  </si>
  <si>
    <t>usapan_mariko@yahoo.co.jp</t>
    <phoneticPr fontId="16"/>
  </si>
  <si>
    <t>山行速報</t>
    <rPh sb="0" eb="2">
      <t>サンコウ</t>
    </rPh>
    <rPh sb="2" eb="4">
      <t>ソクホウ</t>
    </rPh>
    <phoneticPr fontId="10"/>
  </si>
  <si>
    <t>月日</t>
    <rPh sb="0" eb="1">
      <t>ツキ</t>
    </rPh>
    <rPh sb="1" eb="2">
      <t>ヒ</t>
    </rPh>
    <phoneticPr fontId="10"/>
  </si>
  <si>
    <t>山域</t>
    <rPh sb="0" eb="2">
      <t>サンイキ</t>
    </rPh>
    <phoneticPr fontId="10"/>
  </si>
  <si>
    <t>山名</t>
    <rPh sb="0" eb="2">
      <t>サンメイ</t>
    </rPh>
    <phoneticPr fontId="10"/>
  </si>
  <si>
    <t>目的</t>
    <rPh sb="0" eb="2">
      <t>モクテキ</t>
    </rPh>
    <phoneticPr fontId="10"/>
  </si>
  <si>
    <t>コース</t>
    <phoneticPr fontId="10"/>
  </si>
  <si>
    <t>参加者</t>
    <rPh sb="0" eb="3">
      <t>サンカシャ</t>
    </rPh>
    <phoneticPr fontId="10"/>
  </si>
  <si>
    <t>山行報告</t>
    <phoneticPr fontId="10"/>
  </si>
  <si>
    <t>報告者</t>
  </si>
  <si>
    <t>山　域</t>
    <phoneticPr fontId="10"/>
  </si>
  <si>
    <t>●山行目的　</t>
    <phoneticPr fontId="10"/>
  </si>
  <si>
    <t>天　候</t>
    <phoneticPr fontId="10"/>
  </si>
  <si>
    <t>●メンバー</t>
    <phoneticPr fontId="10"/>
  </si>
  <si>
    <t>ＣＬ</t>
    <phoneticPr fontId="10"/>
  </si>
  <si>
    <t>ＳＬ</t>
    <phoneticPr fontId="10"/>
  </si>
  <si>
    <t>●コースタイム</t>
    <phoneticPr fontId="10"/>
  </si>
  <si>
    <t>●事故の有無（有の場合その詳しい状況と原因、対策）</t>
    <phoneticPr fontId="19"/>
  </si>
  <si>
    <t>●準備段階での問題点とその対策</t>
    <phoneticPr fontId="2"/>
  </si>
  <si>
    <t>運営委員名簿</t>
    <rPh sb="4" eb="6">
      <t>メイボ</t>
    </rPh>
    <phoneticPr fontId="10"/>
  </si>
  <si>
    <t>※氏名を入力すると他の項目が表示されます</t>
    <rPh sb="1" eb="3">
      <t>シメイ</t>
    </rPh>
    <rPh sb="4" eb="6">
      <t>ニュウリョク</t>
    </rPh>
    <rPh sb="9" eb="10">
      <t>ホカ</t>
    </rPh>
    <rPh sb="11" eb="13">
      <t>コウモク</t>
    </rPh>
    <rPh sb="14" eb="16">
      <t>ヒョウジ</t>
    </rPh>
    <phoneticPr fontId="10"/>
  </si>
  <si>
    <t>連番</t>
    <rPh sb="0" eb="2">
      <t>レンバン</t>
    </rPh>
    <phoneticPr fontId="10"/>
  </si>
  <si>
    <t>　住　　　所</t>
    <rPh sb="1" eb="2">
      <t>ジュウ</t>
    </rPh>
    <rPh sb="5" eb="6">
      <t>ショ</t>
    </rPh>
    <phoneticPr fontId="16"/>
  </si>
  <si>
    <t>山行管理者名簿</t>
    <rPh sb="0" eb="5">
      <t>サンコウカンリシャ</t>
    </rPh>
    <rPh sb="5" eb="7">
      <t>メイボ</t>
    </rPh>
    <phoneticPr fontId="10"/>
  </si>
  <si>
    <t>揖斐郡池田町片山1328-2</t>
    <phoneticPr fontId="10"/>
  </si>
  <si>
    <t>090-3255-2947 (家族携帯)
090-9261-4609</t>
    <phoneticPr fontId="10"/>
  </si>
  <si>
    <t>sodeshoverynice@outlook.jp</t>
    <phoneticPr fontId="10"/>
  </si>
  <si>
    <t>瑞浪市一色町4-55-2 102号</t>
    <rPh sb="0" eb="3">
      <t>ミズナミシ</t>
    </rPh>
    <rPh sb="3" eb="6">
      <t>イッシキマチ</t>
    </rPh>
    <rPh sb="16" eb="17">
      <t>ゴウ</t>
    </rPh>
    <phoneticPr fontId="10"/>
  </si>
  <si>
    <t>大垣市宮町1丁目47番地1409号</t>
    <phoneticPr fontId="10"/>
  </si>
  <si>
    <t>sevencolors72.7@gmail.com</t>
  </si>
  <si>
    <t>新川　茂</t>
    <phoneticPr fontId="16"/>
  </si>
  <si>
    <t>河本　昇</t>
    <phoneticPr fontId="16"/>
  </si>
  <si>
    <t>0584-78-4723 (家族宅）
080-5143-1928</t>
    <phoneticPr fontId="10"/>
  </si>
  <si>
    <t>080-1552-8538 (家族携帯）
090-5638-0710</t>
    <phoneticPr fontId="10"/>
  </si>
  <si>
    <t>愛西市大野山狐穴96-3</t>
    <phoneticPr fontId="16"/>
  </si>
  <si>
    <t>090-9939-8524（家族携帯）
090-1784-3619</t>
    <phoneticPr fontId="10"/>
  </si>
  <si>
    <t>kawayuri2853@docomo.ne.jp
kawayuri@clovernet.ne.jp</t>
    <phoneticPr fontId="10"/>
  </si>
  <si>
    <t>フラグ</t>
    <phoneticPr fontId="1" type="halfwidthKatakana"/>
  </si>
  <si>
    <t>不破郡垂井町綾戸521-3</t>
    <phoneticPr fontId="10"/>
  </si>
  <si>
    <t>0584-22-1612 （家族）
090-7688-7400</t>
    <phoneticPr fontId="10"/>
  </si>
  <si>
    <t>nao3@sky.plala.or.jp</t>
    <phoneticPr fontId="16"/>
  </si>
  <si>
    <t>羽島郡岐南町若宮地3-93</t>
    <phoneticPr fontId="10"/>
  </si>
  <si>
    <t>058-846-4189 (家族宅)
090-5878-3170</t>
    <phoneticPr fontId="10"/>
  </si>
  <si>
    <t>Tateyama.y@gmail.com</t>
    <phoneticPr fontId="16"/>
  </si>
  <si>
    <t>●山  名</t>
    <phoneticPr fontId="10"/>
  </si>
  <si>
    <t>●山行期間　　</t>
    <phoneticPr fontId="10"/>
  </si>
  <si>
    <t>堀　弘美</t>
    <phoneticPr fontId="10"/>
  </si>
  <si>
    <t>河本　昇</t>
  </si>
  <si>
    <t>yasudasdx36@icloud.com</t>
    <phoneticPr fontId="10"/>
  </si>
  <si>
    <t>大垣市横曽根3-232-1</t>
    <phoneticPr fontId="10"/>
  </si>
  <si>
    <t>0585-45-5715 (家族宅)
080-3282-6512</t>
    <phoneticPr fontId="10"/>
  </si>
  <si>
    <t>0584-89-2654 (家族宅)
090-1479-0519</t>
    <phoneticPr fontId="10"/>
  </si>
  <si>
    <t>横山　裕</t>
    <phoneticPr fontId="10"/>
  </si>
  <si>
    <t>石原　庸吉</t>
    <rPh sb="0" eb="2">
      <t>イシハラ</t>
    </rPh>
    <rPh sb="3" eb="4">
      <t>ヨウ</t>
    </rPh>
    <rPh sb="4" eb="5">
      <t>ヨシ</t>
    </rPh>
    <phoneticPr fontId="10"/>
  </si>
  <si>
    <t>伊藤　直洋</t>
    <rPh sb="0" eb="2">
      <t>イトウ</t>
    </rPh>
    <rPh sb="3" eb="4">
      <t>チョク</t>
    </rPh>
    <rPh sb="4" eb="5">
      <t>ヨウ</t>
    </rPh>
    <phoneticPr fontId="10"/>
  </si>
  <si>
    <t>今西　和子</t>
    <phoneticPr fontId="10"/>
  </si>
  <si>
    <t>大井　義則</t>
    <rPh sb="0" eb="2">
      <t>オオイ</t>
    </rPh>
    <phoneticPr fontId="16"/>
  </si>
  <si>
    <t>大橋　謙司</t>
    <phoneticPr fontId="16"/>
  </si>
  <si>
    <t>小川　豊子</t>
    <rPh sb="0" eb="2">
      <t>オガワ</t>
    </rPh>
    <rPh sb="3" eb="4">
      <t>ユタ</t>
    </rPh>
    <rPh sb="4" eb="5">
      <t>コ</t>
    </rPh>
    <phoneticPr fontId="16"/>
  </si>
  <si>
    <t>小倉　恭子</t>
    <rPh sb="0" eb="2">
      <t>オグラ</t>
    </rPh>
    <rPh sb="3" eb="5">
      <t>キョウコ</t>
    </rPh>
    <phoneticPr fontId="10"/>
  </si>
  <si>
    <t>加藤　三津明</t>
    <phoneticPr fontId="16"/>
  </si>
  <si>
    <t>川瀬　輝次</t>
    <phoneticPr fontId="16"/>
  </si>
  <si>
    <t>河瀬　道晴</t>
    <phoneticPr fontId="16"/>
  </si>
  <si>
    <t>川島　耕司</t>
    <rPh sb="0" eb="2">
      <t>カワシマ</t>
    </rPh>
    <phoneticPr fontId="16"/>
  </si>
  <si>
    <t>川口　耕司</t>
    <rPh sb="0" eb="2">
      <t>カワグチ</t>
    </rPh>
    <rPh sb="3" eb="5">
      <t>コウジ</t>
    </rPh>
    <phoneticPr fontId="10"/>
  </si>
  <si>
    <t>北川　智子</t>
    <rPh sb="0" eb="2">
      <t>キタガワ</t>
    </rPh>
    <phoneticPr fontId="16"/>
  </si>
  <si>
    <t>北川　洋一</t>
    <rPh sb="0" eb="2">
      <t>キタガワ</t>
    </rPh>
    <phoneticPr fontId="16"/>
  </si>
  <si>
    <t>酒井　昌幸</t>
    <rPh sb="0" eb="2">
      <t>サカイ</t>
    </rPh>
    <rPh sb="3" eb="5">
      <t>マサユキ</t>
    </rPh>
    <phoneticPr fontId="10"/>
  </si>
  <si>
    <t>清水　珠貴</t>
    <phoneticPr fontId="16"/>
  </si>
  <si>
    <t>高藤　道子</t>
    <rPh sb="0" eb="2">
      <t>タカフジ</t>
    </rPh>
    <phoneticPr fontId="16"/>
  </si>
  <si>
    <t>滝本　昌彦</t>
    <rPh sb="0" eb="2">
      <t>タキモト</t>
    </rPh>
    <phoneticPr fontId="10"/>
  </si>
  <si>
    <t>竹中　恵里子</t>
    <phoneticPr fontId="10"/>
  </si>
  <si>
    <t>田中　真由美</t>
    <phoneticPr fontId="16"/>
  </si>
  <si>
    <t>棚橋　久明</t>
    <phoneticPr fontId="16"/>
  </si>
  <si>
    <t>棚橋　園子</t>
    <phoneticPr fontId="16"/>
  </si>
  <si>
    <t>内藤　磨奈美</t>
    <phoneticPr fontId="10"/>
  </si>
  <si>
    <t>長沢　近房</t>
    <phoneticPr fontId="16"/>
  </si>
  <si>
    <t>波多野　絹江</t>
    <phoneticPr fontId="16"/>
  </si>
  <si>
    <t>原田　正彦</t>
    <phoneticPr fontId="16"/>
  </si>
  <si>
    <t>原田　価世子</t>
    <rPh sb="0" eb="2">
      <t>ハラダ</t>
    </rPh>
    <rPh sb="3" eb="4">
      <t>アタイ</t>
    </rPh>
    <rPh sb="4" eb="6">
      <t>セイシ</t>
    </rPh>
    <phoneticPr fontId="16"/>
  </si>
  <si>
    <t>藤川　裕里</t>
    <phoneticPr fontId="16"/>
  </si>
  <si>
    <t>藤田　敦子</t>
    <rPh sb="0" eb="2">
      <t>フジタ</t>
    </rPh>
    <phoneticPr fontId="16"/>
  </si>
  <si>
    <t>藤田　貴久</t>
    <rPh sb="0" eb="2">
      <t>フジタ</t>
    </rPh>
    <rPh sb="3" eb="5">
      <t>タカヒサ</t>
    </rPh>
    <phoneticPr fontId="10"/>
  </si>
  <si>
    <t>安田　勝博</t>
    <phoneticPr fontId="10"/>
  </si>
  <si>
    <t>安田　隆子</t>
    <rPh sb="0" eb="2">
      <t>ヤスダ</t>
    </rPh>
    <phoneticPr fontId="16"/>
  </si>
  <si>
    <t>山北　妙子</t>
    <rPh sb="0" eb="2">
      <t>ヤマキタ</t>
    </rPh>
    <phoneticPr fontId="16"/>
  </si>
  <si>
    <t>山北　三枝子</t>
    <rPh sb="0" eb="2">
      <t>ヤマキタ</t>
    </rPh>
    <rPh sb="3" eb="6">
      <t>ミエコ</t>
    </rPh>
    <phoneticPr fontId="10"/>
  </si>
  <si>
    <t>山根　重樹</t>
    <phoneticPr fontId="16"/>
  </si>
  <si>
    <t>吉田　直彦</t>
    <phoneticPr fontId="10"/>
  </si>
  <si>
    <t>依田　良子</t>
    <phoneticPr fontId="10"/>
  </si>
  <si>
    <t>若林　勇一</t>
    <phoneticPr fontId="16"/>
  </si>
  <si>
    <t>若林　まり子</t>
    <phoneticPr fontId="16"/>
  </si>
  <si>
    <t>清水　珠貴</t>
    <phoneticPr fontId="10"/>
  </si>
  <si>
    <t>川瀬　輝次</t>
    <phoneticPr fontId="10"/>
  </si>
  <si>
    <t>長沢　近房</t>
    <phoneticPr fontId="10"/>
  </si>
  <si>
    <t>森　義幸</t>
    <phoneticPr fontId="10"/>
  </si>
  <si>
    <t>樋口　悦子</t>
    <phoneticPr fontId="10"/>
  </si>
  <si>
    <t>揖斐郡池田町本郷1065-1</t>
    <phoneticPr fontId="10"/>
  </si>
  <si>
    <t>0585-45-7039 (家族宅)
090-7671-8198</t>
    <phoneticPr fontId="10"/>
  </si>
  <si>
    <t>yyh@ogaki-tv.ne.jp
etsuko123.0406@gmail.com</t>
    <phoneticPr fontId="10"/>
  </si>
  <si>
    <t>岐阜市大菅南21−34</t>
    <phoneticPr fontId="10"/>
  </si>
  <si>
    <t>outpal@yahoo.ne.jp</t>
    <phoneticPr fontId="10"/>
  </si>
  <si>
    <t>小川　健司</t>
    <rPh sb="3" eb="4">
      <t>ケン</t>
    </rPh>
    <phoneticPr fontId="10"/>
  </si>
  <si>
    <t>058-253-2128 (家族宅)
090-2616-0837</t>
    <phoneticPr fontId="10"/>
  </si>
  <si>
    <t>hisaaki17@hotmail.co.jp</t>
    <phoneticPr fontId="10"/>
  </si>
  <si>
    <t>伊藤　広美</t>
    <phoneticPr fontId="10"/>
  </si>
  <si>
    <t>米原市大野木684</t>
    <phoneticPr fontId="10"/>
  </si>
  <si>
    <t>0749-57-1018 (家族宅)
090-6076-2681</t>
    <phoneticPr fontId="10"/>
  </si>
  <si>
    <t>戸田　吾郎</t>
    <phoneticPr fontId="10"/>
  </si>
  <si>
    <t>揖斐郡池田町本郷1613-5</t>
    <phoneticPr fontId="10"/>
  </si>
  <si>
    <t>0585-41-9029 (家族宅)
090-1283-7946</t>
    <phoneticPr fontId="10"/>
  </si>
  <si>
    <t>0586-44-3334 (家族宅)
090-9893-0248</t>
    <phoneticPr fontId="10"/>
  </si>
  <si>
    <t>ecdh3zqq@ztv.ne.jp</t>
    <phoneticPr fontId="10"/>
  </si>
  <si>
    <t>goro-toda56@outlook.jp</t>
    <phoneticPr fontId="10"/>
  </si>
  <si>
    <t>山行形態</t>
    <phoneticPr fontId="1" type="halfwidthKatakana"/>
  </si>
  <si>
    <t>yuutomo0404@yahoo.ne.jp
yuutomo1928@gmail.com</t>
    <phoneticPr fontId="16"/>
  </si>
  <si>
    <t>Michi.19511022@gmail.com</t>
    <phoneticPr fontId="16"/>
  </si>
  <si>
    <t>090-5861-9106(家族宅)
090-6760-4374</t>
    <phoneticPr fontId="16"/>
  </si>
  <si>
    <t>アイスクライミング</t>
    <phoneticPr fontId="15" type="halfwidthKatakana"/>
  </si>
  <si>
    <t>大垣市静里町590-17サンシャインハヤシ106</t>
    <rPh sb="3" eb="6">
      <t>シズサトチョウ</t>
    </rPh>
    <phoneticPr fontId="10"/>
  </si>
  <si>
    <t>futakahisa0211@gmail.com</t>
    <phoneticPr fontId="16"/>
  </si>
  <si>
    <t>●現地の状況及び感想その他</t>
    <rPh sb="6" eb="7">
      <t>オヨ</t>
    </rPh>
    <phoneticPr fontId="10"/>
  </si>
  <si>
    <t>柴田　茂則</t>
    <rPh sb="0" eb="2">
      <t>シバタ</t>
    </rPh>
    <rPh sb="3" eb="5">
      <t>シゲノリ</t>
    </rPh>
    <phoneticPr fontId="16"/>
  </si>
  <si>
    <t>O</t>
    <phoneticPr fontId="16"/>
  </si>
  <si>
    <t>siba050751@yahoo.co.jp</t>
    <phoneticPr fontId="16"/>
  </si>
  <si>
    <t>一宮市花池1-13-14　103号</t>
    <rPh sb="0" eb="3">
      <t>イチノミヤシ</t>
    </rPh>
    <rPh sb="3" eb="5">
      <t>ハナイケ</t>
    </rPh>
    <rPh sb="16" eb="17">
      <t>ゴウ</t>
    </rPh>
    <phoneticPr fontId="16"/>
  </si>
  <si>
    <t>0586-44-1321（家族宅）
090-8333-1932　　　　　</t>
    <rPh sb="13" eb="16">
      <t>カゾクタク</t>
    </rPh>
    <phoneticPr fontId="16"/>
  </si>
  <si>
    <t>揖斐郡揖斐川町小島374</t>
    <rPh sb="0" eb="3">
      <t>イビグン</t>
    </rPh>
    <rPh sb="3" eb="6">
      <t>イビガワ</t>
    </rPh>
    <rPh sb="6" eb="7">
      <t>マチ</t>
    </rPh>
    <rPh sb="7" eb="9">
      <t>コジマ</t>
    </rPh>
    <phoneticPr fontId="10"/>
  </si>
  <si>
    <t>0585-22-1939 (家族宅)
090-5609-6632</t>
    <rPh sb="16" eb="17">
      <t>タク</t>
    </rPh>
    <phoneticPr fontId="10"/>
  </si>
  <si>
    <t>gibsonsg1952@yahoo.co.jp</t>
    <phoneticPr fontId="10"/>
  </si>
  <si>
    <t xml:space="preserve">衣斐　剛人
</t>
    <rPh sb="0" eb="2">
      <t>イビ</t>
    </rPh>
    <rPh sb="3" eb="4">
      <t>ゴウ</t>
    </rPh>
    <rPh sb="4" eb="5">
      <t>ヒト</t>
    </rPh>
    <phoneticPr fontId="10"/>
  </si>
  <si>
    <t>早川　勝</t>
    <rPh sb="0" eb="2">
      <t>ハヤカワ</t>
    </rPh>
    <rPh sb="3" eb="4">
      <t>マサル</t>
    </rPh>
    <phoneticPr fontId="10"/>
  </si>
  <si>
    <t>滝本　昌彦</t>
    <rPh sb="0" eb="2">
      <t>タキモト</t>
    </rPh>
    <rPh sb="3" eb="5">
      <t>マサヒコ</t>
    </rPh>
    <phoneticPr fontId="10"/>
  </si>
  <si>
    <t>小倉　恭子</t>
    <rPh sb="0" eb="2">
      <t>オグラ</t>
    </rPh>
    <rPh sb="3" eb="5">
      <t>キョウコ</t>
    </rPh>
    <phoneticPr fontId="10"/>
  </si>
  <si>
    <t>2022年度</t>
    <phoneticPr fontId="10"/>
  </si>
  <si>
    <t>A</t>
    <phoneticPr fontId="10"/>
  </si>
  <si>
    <t>大垣市宮町１丁目４７番地１４０９号</t>
    <rPh sb="0" eb="3">
      <t>オオガキシ</t>
    </rPh>
    <rPh sb="3" eb="5">
      <t>ミヤマチ</t>
    </rPh>
    <rPh sb="6" eb="8">
      <t>チョウメ</t>
    </rPh>
    <rPh sb="10" eb="12">
      <t>バンチ</t>
    </rPh>
    <rPh sb="16" eb="17">
      <t>ゴウ</t>
    </rPh>
    <phoneticPr fontId="10"/>
  </si>
  <si>
    <t>大垣市静里町119</t>
    <rPh sb="0" eb="3">
      <t>オオガキシ</t>
    </rPh>
    <rPh sb="3" eb="6">
      <t>シズサトチョウ</t>
    </rPh>
    <phoneticPr fontId="10"/>
  </si>
  <si>
    <t>本巣市軽海452-2</t>
    <rPh sb="0" eb="3">
      <t>モトスシ</t>
    </rPh>
    <rPh sb="3" eb="4">
      <t>カル</t>
    </rPh>
    <rPh sb="4" eb="5">
      <t>ウミ</t>
    </rPh>
    <phoneticPr fontId="10"/>
  </si>
  <si>
    <t>O</t>
    <phoneticPr fontId="10"/>
  </si>
  <si>
    <t>伊藤　尚子</t>
    <phoneticPr fontId="10"/>
  </si>
  <si>
    <t>maxmama.4024@gmail.com</t>
    <phoneticPr fontId="10"/>
  </si>
  <si>
    <t>080-6807-6388（家族携帯）
080-5075-4024</t>
    <rPh sb="14" eb="16">
      <t>カゾク</t>
    </rPh>
    <rPh sb="16" eb="18">
      <t>ケイタイ</t>
    </rPh>
    <phoneticPr fontId="10"/>
  </si>
  <si>
    <t>小澤　　悟</t>
    <rPh sb="0" eb="2">
      <t>オザワ</t>
    </rPh>
    <rPh sb="4" eb="5">
      <t>サトル</t>
    </rPh>
    <phoneticPr fontId="10"/>
  </si>
  <si>
    <t>rxv7vbiwggm36dr7i2mn@docomo.ne.jp
kozawasalomon2020@outlook.jp</t>
    <phoneticPr fontId="10"/>
  </si>
  <si>
    <t>海津市南濃町津屋2837-249ヴィラナリー南濃2-306</t>
    <phoneticPr fontId="10"/>
  </si>
  <si>
    <t>滋賀県米原市大野木1292番地</t>
    <rPh sb="0" eb="3">
      <t>シガケン</t>
    </rPh>
    <rPh sb="3" eb="5">
      <t>マイバラ</t>
    </rPh>
    <rPh sb="5" eb="6">
      <t>シ</t>
    </rPh>
    <rPh sb="6" eb="9">
      <t>オオノギ</t>
    </rPh>
    <rPh sb="13" eb="15">
      <t>バンチ</t>
    </rPh>
    <phoneticPr fontId="10"/>
  </si>
  <si>
    <t>0749-57-0202（家族宅）
080-1566-4729</t>
    <rPh sb="13" eb="15">
      <t>カゾク</t>
    </rPh>
    <rPh sb="15" eb="16">
      <t>タク</t>
    </rPh>
    <phoneticPr fontId="10"/>
  </si>
  <si>
    <t>一宮 富美夫</t>
    <rPh sb="0" eb="2">
      <t>イチミヤ</t>
    </rPh>
    <rPh sb="3" eb="6">
      <t>フミオ</t>
    </rPh>
    <phoneticPr fontId="10"/>
  </si>
  <si>
    <t>岐阜市下鵜飼1835-35</t>
    <phoneticPr fontId="10"/>
  </si>
  <si>
    <t>hitosi@pop16.odn.ne.jp</t>
    <phoneticPr fontId="10"/>
  </si>
  <si>
    <t>0584-92-0883 (家族宅)
080-5116-3670</t>
    <phoneticPr fontId="10"/>
  </si>
  <si>
    <t>0584-78-2261 (家族宅)
090-7601-1241</t>
    <phoneticPr fontId="10"/>
  </si>
  <si>
    <t>大垣市和合本町2町目109番地 レディア105</t>
    <phoneticPr fontId="10"/>
  </si>
  <si>
    <t>大垣市南頬町１丁目８２－１</t>
    <rPh sb="0" eb="3">
      <t>オオガキシ</t>
    </rPh>
    <rPh sb="3" eb="4">
      <t>ミナミ</t>
    </rPh>
    <rPh sb="4" eb="5">
      <t>ホホ</t>
    </rPh>
    <rPh sb="5" eb="6">
      <t>マチ</t>
    </rPh>
    <rPh sb="7" eb="9">
      <t>チョウメ</t>
    </rPh>
    <phoneticPr fontId="10"/>
  </si>
  <si>
    <t>090-1780-3385 (家族宅)
080-3684-3268</t>
    <rPh sb="15" eb="17">
      <t>カゾク</t>
    </rPh>
    <rPh sb="17" eb="18">
      <t>タク</t>
    </rPh>
    <phoneticPr fontId="16"/>
  </si>
  <si>
    <t>AB</t>
    <phoneticPr fontId="10"/>
  </si>
  <si>
    <t xml:space="preserve">0584-64-6015 (家族宅)
090-1291-3171 </t>
    <phoneticPr fontId="10"/>
  </si>
  <si>
    <t>0584-74-6881 (家族宅)
090-4859-3801　　　</t>
    <phoneticPr fontId="10"/>
  </si>
  <si>
    <t>大垣市林町7-936-2</t>
    <rPh sb="3" eb="5">
      <t>ハヤシマチ</t>
    </rPh>
    <phoneticPr fontId="10"/>
  </si>
  <si>
    <t>o-yamada@octn.jp</t>
    <phoneticPr fontId="10"/>
  </si>
  <si>
    <t>湯浅  彰浩</t>
    <rPh sb="0" eb="2">
      <t>ユアサ</t>
    </rPh>
    <rPh sb="4" eb="6">
      <t>アキヒロ</t>
    </rPh>
    <phoneticPr fontId="10"/>
  </si>
  <si>
    <t>大垣市笠縫町５３９</t>
    <rPh sb="0" eb="3">
      <t>オオガキシ</t>
    </rPh>
    <rPh sb="3" eb="5">
      <t>カサヌイ</t>
    </rPh>
    <rPh sb="5" eb="6">
      <t>マチ</t>
    </rPh>
    <phoneticPr fontId="10"/>
  </si>
  <si>
    <t xml:space="preserve">0584- (家族宅)
090-3835-6589 </t>
    <phoneticPr fontId="10"/>
  </si>
  <si>
    <t xml:space="preserve">0584-22-3065 (家族宅)
090-8955-6075 </t>
    <phoneticPr fontId="10"/>
  </si>
  <si>
    <t>0585-45-9430 (家族宅)
                        (携帯)</t>
    <phoneticPr fontId="10"/>
  </si>
  <si>
    <t>0585-45-9430 (家族宅)
080-6950-8847 (携帯)</t>
    <rPh sb="14" eb="16">
      <t>カゾク</t>
    </rPh>
    <rPh sb="16" eb="17">
      <t>タク</t>
    </rPh>
    <phoneticPr fontId="16"/>
  </si>
  <si>
    <t>2023年度</t>
    <rPh sb="4" eb="6">
      <t>ネンド</t>
    </rPh>
    <phoneticPr fontId="10"/>
  </si>
  <si>
    <t>●ヒヤリハット報告</t>
    <rPh sb="7" eb="9">
      <t>ホウコク</t>
    </rPh>
    <phoneticPr fontId="19"/>
  </si>
  <si>
    <t>山田  収</t>
    <rPh sb="0" eb="2">
      <t>ヤマダ</t>
    </rPh>
    <rPh sb="4" eb="5">
      <t>オサム</t>
    </rPh>
    <phoneticPr fontId="10"/>
  </si>
  <si>
    <t>tattatararira@live.jp</t>
    <phoneticPr fontId="10"/>
  </si>
  <si>
    <t>緊急連絡先TEL＆
本人連絡TEL
ココヘリNo.</t>
    <rPh sb="0" eb="2">
      <t>キンキュウ</t>
    </rPh>
    <rPh sb="2" eb="5">
      <t>レンラクサキ</t>
    </rPh>
    <rPh sb="10" eb="12">
      <t>ホンニン</t>
    </rPh>
    <rPh sb="12" eb="14">
      <t>レンラク</t>
    </rPh>
    <phoneticPr fontId="16"/>
  </si>
  <si>
    <t>Ｂ</t>
    <phoneticPr fontId="10"/>
  </si>
  <si>
    <t>車種</t>
    <rPh sb="0" eb="2">
      <t>ｼｬｼｭ</t>
    </rPh>
    <phoneticPr fontId="15" type="halfwidthKatakana"/>
  </si>
  <si>
    <t>カラー</t>
    <phoneticPr fontId="15" type="halfwidthKatakana"/>
  </si>
  <si>
    <t>No.</t>
    <phoneticPr fontId="15" type="halfwidthKatakana"/>
  </si>
  <si>
    <t>使用車両の所有者</t>
    <rPh sb="0" eb="2">
      <t>シヨウ</t>
    </rPh>
    <rPh sb="2" eb="4">
      <t>シャリョウ</t>
    </rPh>
    <rPh sb="5" eb="8">
      <t>ショユウシャ</t>
    </rPh>
    <phoneticPr fontId="2"/>
  </si>
  <si>
    <t>クラウン</t>
    <phoneticPr fontId="10"/>
  </si>
  <si>
    <t>白</t>
    <rPh sb="0" eb="1">
      <t>シロ</t>
    </rPh>
    <phoneticPr fontId="10"/>
  </si>
  <si>
    <t>車種</t>
    <rPh sb="0" eb="2">
      <t>シャシュ</t>
    </rPh>
    <phoneticPr fontId="10"/>
  </si>
  <si>
    <t>カラー</t>
    <phoneticPr fontId="10"/>
  </si>
  <si>
    <t>下4桁No.</t>
    <rPh sb="0" eb="1">
      <t>シモ</t>
    </rPh>
    <rPh sb="2" eb="3">
      <t>ケタ</t>
    </rPh>
    <phoneticPr fontId="10"/>
  </si>
  <si>
    <t xml:space="preserve">0585-45-7419 (家族宅)
090-6610-8436
</t>
    <phoneticPr fontId="10"/>
  </si>
  <si>
    <t>ノア</t>
    <phoneticPr fontId="10"/>
  </si>
  <si>
    <t>グレー</t>
    <phoneticPr fontId="10"/>
  </si>
  <si>
    <t>ヴェゼル</t>
    <phoneticPr fontId="10"/>
  </si>
  <si>
    <t>シルバー</t>
    <phoneticPr fontId="10"/>
  </si>
  <si>
    <t>デリカＤ2</t>
    <phoneticPr fontId="10"/>
  </si>
  <si>
    <t>黒</t>
    <rPh sb="0" eb="1">
      <t>クロ</t>
    </rPh>
    <phoneticPr fontId="10"/>
  </si>
  <si>
    <t>川合　昇</t>
    <rPh sb="0" eb="2">
      <t>カワイ</t>
    </rPh>
    <rPh sb="3" eb="4">
      <t>ノボル</t>
    </rPh>
    <phoneticPr fontId="10"/>
  </si>
  <si>
    <t>緊急連絡先挿入用</t>
    <rPh sb="0" eb="2">
      <t>キンキュウ</t>
    </rPh>
    <rPh sb="2" eb="5">
      <t>レンラクサキ</t>
    </rPh>
    <rPh sb="5" eb="7">
      <t>ソウニュウ</t>
    </rPh>
    <rPh sb="7" eb="8">
      <t>ヨウ</t>
    </rPh>
    <phoneticPr fontId="10"/>
  </si>
  <si>
    <t>・090-8573-3016</t>
  </si>
  <si>
    <t>080-6807-6388（家族携帯）
080-5075-4024</t>
    <phoneticPr fontId="10"/>
  </si>
  <si>
    <t>・090-4265-3695</t>
    <phoneticPr fontId="10"/>
  </si>
  <si>
    <t>・090-6076-2681</t>
    <phoneticPr fontId="10"/>
  </si>
  <si>
    <t>・090-9182-7007</t>
    <phoneticPr fontId="10"/>
  </si>
  <si>
    <t>・0586-44-3334 (自宅) 
・090-9893-0248</t>
    <rPh sb="15" eb="17">
      <t>ジタク</t>
    </rPh>
    <phoneticPr fontId="16"/>
  </si>
  <si>
    <t>・0584-55-0823 (自宅) 
・090-8336-0426</t>
    <rPh sb="15" eb="17">
      <t>ジタク</t>
    </rPh>
    <phoneticPr fontId="16"/>
  </si>
  <si>
    <t>・058-253-2128 (家族宅) 
・090-2616-0837</t>
    <phoneticPr fontId="10"/>
  </si>
  <si>
    <t>・080-5159-6157</t>
    <phoneticPr fontId="16"/>
  </si>
  <si>
    <t>・090-1826-2364</t>
  </si>
  <si>
    <t>・0584-55-1712 (自宅) 
・090-1624-8309</t>
    <rPh sb="15" eb="17">
      <t>ジタク</t>
    </rPh>
    <phoneticPr fontId="10"/>
  </si>
  <si>
    <t>・0584-92-0883 (自宅) 
・080-5116-3670</t>
    <rPh sb="15" eb="17">
      <t>ジタク</t>
    </rPh>
    <phoneticPr fontId="16"/>
  </si>
  <si>
    <t>・0584-71-1406 (自宅) 
・090-8952-2617</t>
    <rPh sb="15" eb="16">
      <t>ジ</t>
    </rPh>
    <phoneticPr fontId="16"/>
  </si>
  <si>
    <t>・090-1275-2508 (家族携帯) 
・090-9269-1167</t>
    <phoneticPr fontId="10"/>
  </si>
  <si>
    <t>・090-9911-4087</t>
  </si>
  <si>
    <t>・058-253-1832 (自宅) 
・090-3950-2760</t>
    <rPh sb="15" eb="17">
      <t>ジタク</t>
    </rPh>
    <phoneticPr fontId="10"/>
  </si>
  <si>
    <t>・0585-45-7419 (自宅) 
・090-6610-8436</t>
    <rPh sb="15" eb="16">
      <t>ジ</t>
    </rPh>
    <phoneticPr fontId="16"/>
  </si>
  <si>
    <t>・0585-32-3916 (自宅) 
・090-8072-5198</t>
    <rPh sb="15" eb="17">
      <t>ジタク</t>
    </rPh>
    <phoneticPr fontId="16"/>
  </si>
  <si>
    <t>・0584-43-0604 (自宅) 
・090-6267-9291</t>
    <rPh sb="15" eb="17">
      <t>ジタク</t>
    </rPh>
    <phoneticPr fontId="10"/>
  </si>
  <si>
    <t>・0585-45-5470 (自宅) 
・090-6587-5052</t>
    <rPh sb="15" eb="16">
      <t>ジ</t>
    </rPh>
    <phoneticPr fontId="16"/>
  </si>
  <si>
    <t>0586-44-1321（自宅）
090-8333-1932</t>
    <rPh sb="13" eb="15">
      <t>ジタク</t>
    </rPh>
    <phoneticPr fontId="16"/>
  </si>
  <si>
    <t>・0584-47-2854 (自宅) 
・090-6760-4374</t>
    <rPh sb="15" eb="16">
      <t>ジ</t>
    </rPh>
    <phoneticPr fontId="16"/>
  </si>
  <si>
    <t>・090-4407-9226 (家族携帯) 
・090-8188-6630</t>
    <phoneticPr fontId="10"/>
  </si>
  <si>
    <t>・090-3255-2947 (家族携帯) 
・090-9261-4609</t>
    <phoneticPr fontId="10"/>
  </si>
  <si>
    <t>・058-392-8773 (自宅) 
・090-9895-0521</t>
    <rPh sb="15" eb="17">
      <t>ジタク</t>
    </rPh>
    <phoneticPr fontId="16"/>
  </si>
  <si>
    <t>・0584-64-2582 (自宅) 
・080-1612-2291</t>
    <rPh sb="15" eb="16">
      <t>ジ</t>
    </rPh>
    <phoneticPr fontId="16"/>
  </si>
  <si>
    <t>・0584-64-2582 (自宅) 
・090-4188-2977</t>
    <rPh sb="15" eb="16">
      <t>ジ</t>
    </rPh>
    <phoneticPr fontId="16"/>
  </si>
  <si>
    <t>・090-1283-7946</t>
    <phoneticPr fontId="10"/>
  </si>
  <si>
    <t>・080-1552-8538 (家族携帯） 
・090-5638-0710</t>
    <phoneticPr fontId="10"/>
  </si>
  <si>
    <t>・0584-78-2261 (自宅) 
・090-7601-1241</t>
    <rPh sb="15" eb="16">
      <t>ジ</t>
    </rPh>
    <phoneticPr fontId="16"/>
  </si>
  <si>
    <t>・0585-23-1676 (自宅) 
・090-1834-8838</t>
    <rPh sb="15" eb="16">
      <t>ジ</t>
    </rPh>
    <phoneticPr fontId="16"/>
  </si>
  <si>
    <t>・058-382-5648 (家族宅) 
・080-5160-4856</t>
  </si>
  <si>
    <t>・090-8153-4607</t>
    <phoneticPr fontId="10"/>
  </si>
  <si>
    <t xml:space="preserve">・0562-93-5727 (自宅)   </t>
    <rPh sb="15" eb="17">
      <t>ジタク</t>
    </rPh>
    <phoneticPr fontId="10"/>
  </si>
  <si>
    <t>・080-5448-0015</t>
    <phoneticPr fontId="10"/>
  </si>
  <si>
    <t>・090-8670-3566</t>
    <phoneticPr fontId="10"/>
  </si>
  <si>
    <t>・090-7671-8198</t>
    <phoneticPr fontId="10"/>
  </si>
  <si>
    <t>・090-9939-8524（家族携帯） 
・090-1784-3619</t>
    <phoneticPr fontId="10"/>
  </si>
  <si>
    <t>・080-3241-0744</t>
    <phoneticPr fontId="10"/>
  </si>
  <si>
    <t>・090-8862-0250</t>
    <phoneticPr fontId="10"/>
  </si>
  <si>
    <t>・058-273-7940 (自宅) 
・090-1833-5083</t>
    <rPh sb="15" eb="17">
      <t>ジタク</t>
    </rPh>
    <phoneticPr fontId="10"/>
  </si>
  <si>
    <t>・0585-45-5715 (自宅) 
・080-3282-6512</t>
    <rPh sb="15" eb="16">
      <t>ジ</t>
    </rPh>
    <phoneticPr fontId="10"/>
  </si>
  <si>
    <t>・0584-89-2654 (家族宅) 
・090-1479-0519</t>
    <phoneticPr fontId="10"/>
  </si>
  <si>
    <t>・0584-73-8440 (自宅) 
・090-9936-7423</t>
    <rPh sb="15" eb="16">
      <t>ジ</t>
    </rPh>
    <phoneticPr fontId="16"/>
  </si>
  <si>
    <t>・0584-64-6015 (自宅) 
・090-1291-3171</t>
    <rPh sb="15" eb="16">
      <t>ジ</t>
    </rPh>
    <phoneticPr fontId="16"/>
  </si>
  <si>
    <t>・0584-64-2551 (自宅) 
・080-3313-3737　　　</t>
    <rPh sb="15" eb="16">
      <t>ジ</t>
    </rPh>
    <phoneticPr fontId="10"/>
  </si>
  <si>
    <t>・0584-22-3065 (家族宅) 
・090-8955-6075</t>
    <phoneticPr fontId="10"/>
  </si>
  <si>
    <t>・058-846-4189 (家族宅) 
・090-5878-3170</t>
    <phoneticPr fontId="10"/>
  </si>
  <si>
    <t>・0584-22-1612 （家族） 
・090-7688-7400</t>
    <phoneticPr fontId="10"/>
  </si>
  <si>
    <t>・0584-78-4723 (家族宅） 
・080-5143-1928</t>
    <phoneticPr fontId="10"/>
  </si>
  <si>
    <t xml:space="preserve">・0585-45-9430 (自宅) </t>
    <rPh sb="15" eb="16">
      <t>ジ</t>
    </rPh>
    <phoneticPr fontId="16"/>
  </si>
  <si>
    <t>・0585-45-9430 (自宅) 
・080-6950-8847</t>
    <rPh sb="15" eb="17">
      <t>ジタク</t>
    </rPh>
    <phoneticPr fontId="16"/>
  </si>
  <si>
    <t>058-234-1818(家族宅)
090-8321-4808</t>
    <phoneticPr fontId="10"/>
  </si>
  <si>
    <t>岩登り</t>
    <rPh sb="0" eb="2">
      <t>ｲﾜﾉﾎﾞ</t>
    </rPh>
    <phoneticPr fontId="15" type="halfwidthKatakana"/>
  </si>
  <si>
    <t>シャトル</t>
    <phoneticPr fontId="10"/>
  </si>
  <si>
    <t>黒</t>
    <rPh sb="0" eb="1">
      <t>クロ</t>
    </rPh>
    <phoneticPr fontId="10"/>
  </si>
  <si>
    <t>プリウスα</t>
    <phoneticPr fontId="10"/>
  </si>
  <si>
    <t>ガンメタ</t>
    <phoneticPr fontId="10"/>
  </si>
  <si>
    <t>フォレスター</t>
    <phoneticPr fontId="10"/>
  </si>
  <si>
    <t>濃紺</t>
    <rPh sb="0" eb="2">
      <t>ノウコン</t>
    </rPh>
    <phoneticPr fontId="10"/>
  </si>
  <si>
    <t>岸野　明代</t>
    <rPh sb="0" eb="2">
      <t>キシノ</t>
    </rPh>
    <rPh sb="3" eb="5">
      <t>アキヨ</t>
    </rPh>
    <phoneticPr fontId="10"/>
  </si>
  <si>
    <t>瑞穂市別府2258 ビレッジハウス穂積 1-207</t>
    <rPh sb="0" eb="2">
      <t>ミズホ</t>
    </rPh>
    <rPh sb="2" eb="3">
      <t>シ</t>
    </rPh>
    <rPh sb="3" eb="5">
      <t>ベップ</t>
    </rPh>
    <rPh sb="17" eb="19">
      <t>ホズミ</t>
    </rPh>
    <phoneticPr fontId="16"/>
  </si>
  <si>
    <r>
      <rPr>
        <sz val="10"/>
        <color rgb="FFFF0000"/>
        <rFont val="ＭＳ Ｐゴシック"/>
        <family val="3"/>
        <charset val="128"/>
      </rPr>
      <t>090-2260-0325</t>
    </r>
    <r>
      <rPr>
        <sz val="10"/>
        <rFont val="ＭＳ Ｐゴシック"/>
        <family val="3"/>
        <charset val="128"/>
      </rPr>
      <t xml:space="preserve"> (友人携帯)
090-1784-0561</t>
    </r>
    <rPh sb="15" eb="17">
      <t>ユウジン</t>
    </rPh>
    <rPh sb="17" eb="19">
      <t>ケイタイ</t>
    </rPh>
    <phoneticPr fontId="10"/>
  </si>
  <si>
    <t>akiyo19601014@gmail.com</t>
    <phoneticPr fontId="10"/>
  </si>
  <si>
    <t>毎日屋アパート101号室</t>
    <phoneticPr fontId="1" type="halfwidthKatakana"/>
  </si>
  <si>
    <t>山     域</t>
    <phoneticPr fontId="1" type="halfwidthKatakana"/>
  </si>
  <si>
    <t>集合場所・時間：</t>
  </si>
  <si>
    <t>090-2260-0325 (友人携帯)
090-1784-0561</t>
    <rPh sb="15" eb="17">
      <t>ユウジン</t>
    </rPh>
    <rPh sb="17" eb="19">
      <t>ケイタイ</t>
    </rPh>
    <phoneticPr fontId="10"/>
  </si>
  <si>
    <t>058-234-1818(家族宅)
090-8321-4808
ｺｺﾍﾘNo.：0041F0-113</t>
    <rPh sb="15" eb="16">
      <t>タク</t>
    </rPh>
    <phoneticPr fontId="10"/>
  </si>
  <si>
    <t>090-4407-9226 (家族携帯)
090-8188-6630
ｺｺﾍﾘNo.：0025B8-023</t>
    <rPh sb="17" eb="19">
      <t>ケイタイ</t>
    </rPh>
    <phoneticPr fontId="16"/>
  </si>
  <si>
    <t>058-273-7940 (家族宅)
090-1833-5083
ｺｺﾍﾘNo.：0034A0-061</t>
    <rPh sb="14" eb="16">
      <t>カゾク</t>
    </rPh>
    <rPh sb="16" eb="17">
      <t>タク</t>
    </rPh>
    <phoneticPr fontId="10"/>
  </si>
  <si>
    <t>0584-34-3708 (家族宅)
090-8670-3566
ｺｺﾍﾘNo.：0025B8-004</t>
    <phoneticPr fontId="10"/>
  </si>
  <si>
    <t>kawai.5603@icloud.com
kawai560317@gmail.com</t>
    <phoneticPr fontId="10"/>
  </si>
  <si>
    <t>0585-32-3916
090-8072-5198
ｺｺﾍﾘNo.：003360-012</t>
    <phoneticPr fontId="16"/>
  </si>
  <si>
    <t>2023.10.05</t>
    <phoneticPr fontId="10"/>
  </si>
  <si>
    <t>朝食（    ）食分 ・昼食（  1  ）食分 ・夕食（　）食分　　　　</t>
    <phoneticPr fontId="2"/>
  </si>
  <si>
    <t>（ 1 ）食分</t>
    <rPh sb="4" eb="6">
      <t>ショクブン</t>
    </rPh>
    <phoneticPr fontId="2"/>
  </si>
  <si>
    <t>○</t>
    <phoneticPr fontId="2"/>
  </si>
  <si>
    <t>△</t>
    <phoneticPr fontId="2"/>
  </si>
  <si>
    <t>なし</t>
    <phoneticPr fontId="10"/>
  </si>
  <si>
    <t>エスケープルート（具体的に記入）　　　　　　　　　1.　周回 　（地図は一部相違有り）</t>
    <rPh sb="9" eb="11">
      <t>ｸﾞﾀｲ</t>
    </rPh>
    <rPh sb="11" eb="15">
      <t>ﾃｷﾆｷﾆｭｳ</t>
    </rPh>
    <rPh sb="28" eb="30">
      <t>ｼｭｳｶｲ</t>
    </rPh>
    <rPh sb="33" eb="35">
      <t>ﾁｽﾞ</t>
    </rPh>
    <rPh sb="36" eb="38">
      <t>ｲﾁﾌﾞ</t>
    </rPh>
    <rPh sb="38" eb="40">
      <t>ｿｳｲ</t>
    </rPh>
    <rPh sb="40" eb="41">
      <t>ｱ</t>
    </rPh>
    <phoneticPr fontId="15" type="halfwidthKatakana"/>
  </si>
  <si>
    <t>山根重樹</t>
    <rPh sb="0" eb="4">
      <t>ﾔﾏﾈｼｹﾞｷ</t>
    </rPh>
    <phoneticPr fontId="15" type="halfwidthKatakana"/>
  </si>
  <si>
    <t>ホンダフリード</t>
    <phoneticPr fontId="15" type="halfwidthKatakana"/>
  </si>
  <si>
    <t>シルバー</t>
    <phoneticPr fontId="15" type="halfwidthKatakana"/>
  </si>
  <si>
    <t>岐阜502め6582</t>
    <rPh sb="0" eb="2">
      <t>ｷﾞﾌ</t>
    </rPh>
    <phoneticPr fontId="15" type="halfwidthKatakana"/>
  </si>
  <si>
    <t>男</t>
    <rPh sb="0" eb="1">
      <t>ｵﾄｺ</t>
    </rPh>
    <phoneticPr fontId="15" type="halfwidthKatakana"/>
  </si>
  <si>
    <t>A</t>
    <phoneticPr fontId="15" type="halfwidthKatakana"/>
  </si>
  <si>
    <t>不破郡垂井町新井152-18</t>
    <rPh sb="0" eb="8">
      <t>ﾌﾜｸﾞﾝﾀﾙｲﾁｮｳｱﾗｲ</t>
    </rPh>
    <phoneticPr fontId="15" type="halfwidthKatakana"/>
  </si>
  <si>
    <t>0584-22-3065     090-8955-6075</t>
    <phoneticPr fontId="15" type="halfwidthKatakana"/>
  </si>
  <si>
    <t>山根節子</t>
    <rPh sb="0" eb="4">
      <t>ﾔﾏﾈｾﾂｺ</t>
    </rPh>
    <phoneticPr fontId="15" type="halfwidthKatakana"/>
  </si>
  <si>
    <t>女</t>
    <rPh sb="0" eb="1">
      <t>ｵﾝﾅ</t>
    </rPh>
    <phoneticPr fontId="15" type="halfwidthKatakana"/>
  </si>
  <si>
    <t>O</t>
    <phoneticPr fontId="15" type="halfwidthKatakana"/>
  </si>
  <si>
    <t>　　　　　　　　同上</t>
    <rPh sb="8" eb="10">
      <t>ﾄﾞｳｼﾞｮｳ</t>
    </rPh>
    <phoneticPr fontId="15" type="halfwidthKatakana"/>
  </si>
  <si>
    <t>山根</t>
    <rPh sb="0" eb="2">
      <t>ﾔﾏﾈ</t>
    </rPh>
    <phoneticPr fontId="15" type="halfwidthKatakana"/>
  </si>
  <si>
    <t>多度山　　403.3m</t>
    <rPh sb="0" eb="2">
      <t>ﾀﾄﾞ</t>
    </rPh>
    <rPh sb="2" eb="3">
      <t>ﾔﾏ</t>
    </rPh>
    <phoneticPr fontId="15" type="halfwidthKatakana"/>
  </si>
  <si>
    <t>養老山地</t>
    <rPh sb="0" eb="4">
      <t>ﾖｳﾛｳｻﾝﾁ</t>
    </rPh>
    <phoneticPr fontId="15" type="halfwidthKatakana"/>
  </si>
  <si>
    <t>自然を楽しむ</t>
    <rPh sb="0" eb="2">
      <t>ｼｾﾞﾝ</t>
    </rPh>
    <rPh sb="3" eb="4">
      <t>ﾀﾉ</t>
    </rPh>
    <phoneticPr fontId="15" type="halfwidthKatakana"/>
  </si>
  <si>
    <t>2023年12月27日　(水)</t>
    <rPh sb="4" eb="5">
      <t>ﾈﾝ</t>
    </rPh>
    <rPh sb="7" eb="8">
      <t>ｶﾞﾂ</t>
    </rPh>
    <rPh sb="10" eb="11">
      <t>ﾋ</t>
    </rPh>
    <rPh sb="13" eb="14">
      <t>ﾐｽﾞ</t>
    </rPh>
    <phoneticPr fontId="15" type="halfwidthKatakana"/>
  </si>
  <si>
    <t>12/27  垂井8:30⇒多度大社9:30→愛宕神社9:45→多度山10:35～11:15→石津分岐11:45→河鹿橋13:155→多度大社14:00⇒垂井15:00</t>
    <rPh sb="7" eb="9">
      <t>ﾀﾙｲ</t>
    </rPh>
    <rPh sb="14" eb="18">
      <t>ﾀﾄﾞﾀｲｼｬ</t>
    </rPh>
    <rPh sb="23" eb="27">
      <t>ｱﾀｺﾞｼﾞﾝｼﾞｬ</t>
    </rPh>
    <rPh sb="32" eb="34">
      <t>ﾀﾄﾞ</t>
    </rPh>
    <rPh sb="34" eb="35">
      <t>ﾔﾏ</t>
    </rPh>
    <rPh sb="47" eb="49">
      <t>ｲｼｽﾞ</t>
    </rPh>
    <rPh sb="49" eb="51">
      <t>ﾌﾞﾝｷ</t>
    </rPh>
    <rPh sb="57" eb="58">
      <t>ｶﾜ</t>
    </rPh>
    <rPh sb="58" eb="59">
      <t>ｼｶ</t>
    </rPh>
    <rPh sb="59" eb="60">
      <t>ﾊｼ</t>
    </rPh>
    <rPh sb="67" eb="69">
      <t>ﾀﾄﾞ</t>
    </rPh>
    <rPh sb="69" eb="71">
      <t>ﾀｲｼｬ</t>
    </rPh>
    <rPh sb="76" eb="79">
      <t>ﾔｼﾞﾙｼﾀﾙｲ</t>
    </rPh>
    <phoneticPr fontId="15" type="halfwidthKatakana"/>
  </si>
  <si>
    <t>下山報告予定時間：15:00</t>
    <rPh sb="0" eb="2">
      <t>ｹﾞｻﾞﾝ</t>
    </rPh>
    <rPh sb="2" eb="4">
      <t>ﾎｳｺｸ</t>
    </rPh>
    <rPh sb="4" eb="6">
      <t>ﾖﾃｲ</t>
    </rPh>
    <rPh sb="6" eb="8">
      <t>ｼﾞｶﾝ</t>
    </rPh>
    <phoneticPr fontId="15" type="halfwidthKatakana"/>
  </si>
  <si>
    <t>下山開始時刻：11:15</t>
    <phoneticPr fontId="2"/>
  </si>
  <si>
    <t>田中眞由美</t>
    <rPh sb="0" eb="5">
      <t>ﾀﾅｶﾏﾕﾐ</t>
    </rPh>
    <phoneticPr fontId="15" type="halfwidthKatakana"/>
  </si>
  <si>
    <t>〇</t>
    <phoneticPr fontId="2"/>
  </si>
  <si>
    <t>2023年12月27日(水)</t>
    <rPh sb="4" eb="5">
      <t>ネン</t>
    </rPh>
    <rPh sb="7" eb="8">
      <t>ガツ</t>
    </rPh>
    <rPh sb="10" eb="11">
      <t>ヒ</t>
    </rPh>
    <rPh sb="12" eb="13">
      <t>スイ</t>
    </rPh>
    <phoneticPr fontId="10"/>
  </si>
  <si>
    <t>晴れ　曇り</t>
    <rPh sb="0" eb="1">
      <t>ハ</t>
    </rPh>
    <rPh sb="3" eb="4">
      <t>クモ</t>
    </rPh>
    <phoneticPr fontId="10"/>
  </si>
  <si>
    <t>山根重樹</t>
    <rPh sb="0" eb="4">
      <t>ヤマネシゲキ</t>
    </rPh>
    <phoneticPr fontId="10"/>
  </si>
  <si>
    <t>山根節子</t>
    <rPh sb="0" eb="4">
      <t>ヤマネセツコ</t>
    </rPh>
    <phoneticPr fontId="10"/>
  </si>
  <si>
    <t>垂井8:20⇒多度大社P9:20～9:28→愛宕神社9:42→多度山10:41～11:06→石津御岳分岐11:34→黒石尾根分岐12:13→河鹿橋12:57→多度大社P13:25～13:35⇒垂井14:45   ※歩行距離　8,5K</t>
    <rPh sb="0" eb="2">
      <t>タルイ</t>
    </rPh>
    <rPh sb="7" eb="11">
      <t>タドタイシャ</t>
    </rPh>
    <rPh sb="22" eb="26">
      <t>アタゴジンジャ</t>
    </rPh>
    <rPh sb="31" eb="33">
      <t>タド</t>
    </rPh>
    <rPh sb="33" eb="34">
      <t>ヤマ</t>
    </rPh>
    <rPh sb="46" eb="50">
      <t>イシヅオンタケ</t>
    </rPh>
    <rPh sb="50" eb="52">
      <t>ブンキ</t>
    </rPh>
    <rPh sb="58" eb="60">
      <t>クロイシ</t>
    </rPh>
    <rPh sb="60" eb="64">
      <t>オネブンキ</t>
    </rPh>
    <phoneticPr fontId="10"/>
  </si>
  <si>
    <t>今年も12月に多度山に登ってきました。多度大社に駐車して愛宕神社から健脚コース、下りは瀬音コースを通って周回しました。6合目には今年もクリスマスリースが。まずまずの天候で暖かでしたが、山頂からの展望は霞んでいてはっきりしませんでした。瀬音コースはほとんどが林道歩きです。林道はコンクリートや石のゴロゴロした所などで歩き難い所もあります。黒石尾根分岐で林道から離れ山中の登山道、シダ類が茂っていてジャングル気分です。再び林道に出て多度狭を通って多度大社に戻りました。駐車場にはかなりの車が停まっていて、参拝の方も見えますが、登山者も多かったようです。瀬音コースから登ってみえる方にも沢山出会いました。</t>
    <rPh sb="0" eb="2">
      <t>コトシ</t>
    </rPh>
    <rPh sb="5" eb="6">
      <t>ガツ</t>
    </rPh>
    <rPh sb="7" eb="9">
      <t>タド</t>
    </rPh>
    <rPh sb="9" eb="10">
      <t>ヤマ</t>
    </rPh>
    <rPh sb="11" eb="12">
      <t>ノボ</t>
    </rPh>
    <rPh sb="19" eb="21">
      <t>タド</t>
    </rPh>
    <rPh sb="21" eb="23">
      <t>タイシャ</t>
    </rPh>
    <rPh sb="24" eb="26">
      <t>チュウシャ</t>
    </rPh>
    <rPh sb="28" eb="32">
      <t>アタゴジンジャ</t>
    </rPh>
    <rPh sb="34" eb="36">
      <t>ケンキャク</t>
    </rPh>
    <rPh sb="40" eb="41">
      <t>クダ</t>
    </rPh>
    <rPh sb="43" eb="45">
      <t>セオト</t>
    </rPh>
    <rPh sb="49" eb="50">
      <t>トオ</t>
    </rPh>
    <rPh sb="52" eb="54">
      <t>シュウカイ</t>
    </rPh>
    <rPh sb="60" eb="62">
      <t>ゴウメ</t>
    </rPh>
    <rPh sb="64" eb="66">
      <t>コトシ</t>
    </rPh>
    <rPh sb="82" eb="84">
      <t>テンコウ</t>
    </rPh>
    <rPh sb="85" eb="86">
      <t>アタタ</t>
    </rPh>
    <rPh sb="92" eb="94">
      <t>サンチョウ</t>
    </rPh>
    <rPh sb="97" eb="99">
      <t>テンボウ</t>
    </rPh>
    <rPh sb="100" eb="101">
      <t>カス</t>
    </rPh>
    <rPh sb="117" eb="119">
      <t>セオト</t>
    </rPh>
    <rPh sb="128" eb="130">
      <t>リンドウ</t>
    </rPh>
    <rPh sb="130" eb="131">
      <t>アル</t>
    </rPh>
    <rPh sb="135" eb="137">
      <t>リンドウ</t>
    </rPh>
    <rPh sb="145" eb="146">
      <t>イシ</t>
    </rPh>
    <rPh sb="153" eb="154">
      <t>トコロ</t>
    </rPh>
    <rPh sb="157" eb="158">
      <t>アル</t>
    </rPh>
    <rPh sb="159" eb="160">
      <t>ニク</t>
    </rPh>
    <rPh sb="161" eb="162">
      <t>トコロ</t>
    </rPh>
    <rPh sb="168" eb="170">
      <t>クロイシ</t>
    </rPh>
    <rPh sb="170" eb="172">
      <t>オネ</t>
    </rPh>
    <rPh sb="172" eb="174">
      <t>ブンキ</t>
    </rPh>
    <rPh sb="175" eb="177">
      <t>リンドウ</t>
    </rPh>
    <rPh sb="179" eb="180">
      <t>ハナ</t>
    </rPh>
    <rPh sb="181" eb="183">
      <t>サンチュウ</t>
    </rPh>
    <rPh sb="184" eb="187">
      <t>トザンドウ</t>
    </rPh>
    <rPh sb="190" eb="191">
      <t>ルイ</t>
    </rPh>
    <rPh sb="192" eb="193">
      <t>シゲ</t>
    </rPh>
    <rPh sb="202" eb="204">
      <t>キブン</t>
    </rPh>
    <rPh sb="207" eb="208">
      <t>フタタ</t>
    </rPh>
    <rPh sb="209" eb="211">
      <t>リンドウ</t>
    </rPh>
    <rPh sb="212" eb="213">
      <t>デ</t>
    </rPh>
    <rPh sb="214" eb="216">
      <t>タド</t>
    </rPh>
    <rPh sb="216" eb="217">
      <t>キョウ</t>
    </rPh>
    <rPh sb="218" eb="219">
      <t>トオ</t>
    </rPh>
    <rPh sb="221" eb="223">
      <t>タド</t>
    </rPh>
    <rPh sb="223" eb="225">
      <t>タイシャ</t>
    </rPh>
    <rPh sb="226" eb="227">
      <t>モド</t>
    </rPh>
    <rPh sb="232" eb="235">
      <t>チュウシャジョウ</t>
    </rPh>
    <rPh sb="241" eb="242">
      <t>クルマ</t>
    </rPh>
    <rPh sb="243" eb="244">
      <t>ト</t>
    </rPh>
    <rPh sb="250" eb="252">
      <t>サンパイ</t>
    </rPh>
    <rPh sb="253" eb="254">
      <t>カタ</t>
    </rPh>
    <rPh sb="255" eb="256">
      <t>ミ</t>
    </rPh>
    <rPh sb="261" eb="264">
      <t>トザンシャ</t>
    </rPh>
    <rPh sb="265" eb="266">
      <t>オオ</t>
    </rPh>
    <rPh sb="274" eb="276">
      <t>セオト</t>
    </rPh>
    <rPh sb="281" eb="282">
      <t>ノボ</t>
    </rPh>
    <rPh sb="287" eb="288">
      <t>カタ</t>
    </rPh>
    <rPh sb="290" eb="292">
      <t>タクサン</t>
    </rPh>
    <rPh sb="292" eb="294">
      <t>デア</t>
    </rPh>
    <phoneticPr fontId="10"/>
  </si>
  <si>
    <t>養老山地</t>
    <rPh sb="0" eb="4">
      <t>ヨウロウサンチ</t>
    </rPh>
    <phoneticPr fontId="10"/>
  </si>
  <si>
    <t>多度山</t>
    <rPh sb="0" eb="2">
      <t>タド</t>
    </rPh>
    <rPh sb="2" eb="3">
      <t>ヤマ</t>
    </rPh>
    <phoneticPr fontId="10"/>
  </si>
  <si>
    <t>自然を楽しむ</t>
    <rPh sb="0" eb="2">
      <t>シゼン</t>
    </rPh>
    <rPh sb="3" eb="4">
      <t>タノ</t>
    </rPh>
    <phoneticPr fontId="10"/>
  </si>
  <si>
    <t>垂井⇒多度大社P→愛宕神社→多度山→石津御岳分岐→黒石尾根分岐→河鹿橋→多度大社P⇒垂井</t>
    <rPh sb="0" eb="2">
      <t>タルイ</t>
    </rPh>
    <rPh sb="3" eb="7">
      <t>タドタイシャ</t>
    </rPh>
    <rPh sb="9" eb="13">
      <t>アタゴジンジャ</t>
    </rPh>
    <rPh sb="14" eb="17">
      <t>タドヤマ</t>
    </rPh>
    <rPh sb="18" eb="22">
      <t>イシヅオンタケ</t>
    </rPh>
    <rPh sb="22" eb="24">
      <t>ブンキ</t>
    </rPh>
    <rPh sb="25" eb="31">
      <t>クロイシオネブンキ</t>
    </rPh>
    <rPh sb="32" eb="34">
      <t>カジカ</t>
    </rPh>
    <rPh sb="34" eb="35">
      <t>バシ</t>
    </rPh>
    <rPh sb="36" eb="38">
      <t>タド</t>
    </rPh>
    <rPh sb="38" eb="40">
      <t>タイシャ</t>
    </rPh>
    <rPh sb="42" eb="44">
      <t>タルイ</t>
    </rPh>
    <phoneticPr fontId="10"/>
  </si>
  <si>
    <t>山根　　他一般一名</t>
    <rPh sb="0" eb="2">
      <t>ヤマネ</t>
    </rPh>
    <rPh sb="4" eb="9">
      <t>ホカイッパンイチメイ</t>
    </rPh>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</si>
</sst>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76" formatCode="yyyy/m/d;@"/>
    <numFmt numFmtId="177" formatCode="m&quot;月&quot;d&quot;日&quot;;@"/>
    <numFmt numFmtId="178" formatCode="m/d"/>
    <numFmt numFmtId="179" formatCode="yyyy&quot;年&quot;m&quot;月&quot;d&quot;日&quot;;@"/>
  </numFmts>
  <fonts count="34">
    <font>
      <sz val="11"/>
      <name val="ＭＳ Ｐゴシック"/>
      <family val="3"/>
      <charset val="128"/>
    </font>
    <font>
      <sz val="11"/>
      <name val="ＭＳ Ｐゴシック"/>
      <family val="3"/>
      <charset val="128"/>
    </font>
    <font>
      <b/>
      <sz val="12"/>
      <name val="ＭＳ Ｐゴシック"/>
      <family val="3"/>
      <charset val="128"/>
    </font>
    <font>
      <sz val="10"/>
      <name val="ＭＳ Ｐゴシック"/>
      <family val="3"/>
      <charset val="128"/>
    </font>
    <font>
      <b/>
      <sz val="11"/>
      <name val="ＭＳ Ｐゴシック"/>
      <family val="3"/>
      <charset val="128"/>
    </font>
    <font>
      <b/>
      <sz val="10"/>
      <name val="ＭＳ Ｐゴシック"/>
      <family val="3"/>
      <charset val="128"/>
    </font>
    <font>
      <sz val="12"/>
      <name val="ＭＳ Ｐゴシック"/>
      <family val="3"/>
      <charset val="128"/>
    </font>
    <font>
      <sz val="9"/>
      <name val="ＭＳ Ｐゴシック"/>
      <family val="3"/>
      <charset val="128"/>
    </font>
    <font>
      <sz val="20"/>
      <name val="ＭＳ Ｐゴシック"/>
      <family val="3"/>
      <charset val="128"/>
    </font>
    <font>
      <b/>
      <sz val="16"/>
      <name val="ＭＳ Ｐゴシック"/>
      <family val="3"/>
      <charset val="128"/>
    </font>
    <font>
      <sz val="6"/>
      <name val="ＭＳ Ｐゴシック"/>
      <family val="3"/>
      <charset val="128"/>
    </font>
    <font>
      <sz val="8"/>
      <name val="ＭＳ Ｐゴシック"/>
      <family val="3"/>
      <charset val="128"/>
    </font>
    <font>
      <b/>
      <sz val="20"/>
      <name val="ＭＳ Ｐゴシック"/>
      <family val="3"/>
      <charset val="128"/>
    </font>
    <font>
      <b/>
      <sz val="9"/>
      <name val="ＭＳ Ｐゴシック"/>
      <family val="3"/>
      <charset val="128"/>
    </font>
    <font>
      <b/>
      <sz val="14"/>
      <name val="ＭＳ Ｐゴシック"/>
      <family val="3"/>
      <charset val="128"/>
    </font>
    <font>
      <sz val="11"/>
      <name val="ＭＳ Ｐゴシック"/>
      <family val="3"/>
      <charset val="128"/>
    </font>
    <font>
      <sz val="6"/>
      <name val="明朝"/>
      <family val="3"/>
      <charset val="128"/>
    </font>
    <font>
      <u/>
      <sz val="11"/>
      <color indexed="12"/>
      <name val="明朝"/>
      <family val="1"/>
      <charset val="128"/>
    </font>
    <font>
      <sz val="36"/>
      <name val="HG創英角ﾎﾟｯﾌﾟ体"/>
      <family val="3"/>
      <charset val="128"/>
    </font>
    <font>
      <sz val="6"/>
      <name val="ＭＳ Ｐゴシック"/>
      <family val="2"/>
      <charset val="128"/>
      <scheme val="minor"/>
    </font>
    <font>
      <sz val="16"/>
      <name val="ＭＳ Ｐゴシック"/>
      <family val="3"/>
      <charset val="128"/>
    </font>
    <font>
      <sz val="11"/>
      <color rgb="FF333333"/>
      <name val="ＭＳ Ｐゴシック"/>
      <family val="3"/>
      <charset val="128"/>
    </font>
    <font>
      <b/>
      <sz val="12"/>
      <color rgb="FFFF0000"/>
      <name val="ＭＳ Ｐゴシック"/>
      <family val="3"/>
      <charset val="128"/>
    </font>
    <font>
      <u/>
      <sz val="11"/>
      <color indexed="12"/>
      <name val="ＭＳ Ｐゴシック"/>
      <family val="3"/>
      <charset val="128"/>
    </font>
    <font>
      <u/>
      <sz val="10"/>
      <name val="ＭＳ Ｐゴシック"/>
      <family val="3"/>
      <charset val="128"/>
    </font>
    <font>
      <sz val="11"/>
      <name val="ＭＳ Ｐゴシック"/>
      <family val="3"/>
      <charset val="128"/>
      <scheme val="minor"/>
    </font>
    <font>
      <sz val="11.5"/>
      <color theme="1"/>
      <name val="ＭＳ Ｐゴシック"/>
      <family val="3"/>
      <charset val="128"/>
      <scheme val="minor"/>
    </font>
    <font>
      <sz val="11.5"/>
      <name val="ＭＳ Ｐゴシック"/>
      <family val="3"/>
      <charset val="128"/>
      <scheme val="minor"/>
    </font>
    <font>
      <sz val="20"/>
      <color theme="1"/>
      <name val="ＭＳ Ｐゴシック"/>
      <family val="3"/>
      <charset val="128"/>
      <scheme val="minor"/>
    </font>
    <font>
      <b/>
      <sz val="14"/>
      <color theme="1"/>
      <name val="ＭＳ Ｐゴシック"/>
      <family val="3"/>
      <charset val="128"/>
      <scheme val="minor"/>
    </font>
    <font>
      <b/>
      <sz val="11"/>
      <name val="ＭＳ Ｐゴシック"/>
      <family val="3"/>
      <charset val="128"/>
      <scheme val="minor"/>
    </font>
    <font>
      <sz val="10"/>
      <color rgb="FFFF0000"/>
      <name val="ＭＳ Ｐゴシック"/>
      <family val="3"/>
      <charset val="128"/>
    </font>
    <font>
      <sz val="10"/>
      <color theme="1"/>
      <name val="ＭＳ Ｐゴシック"/>
      <family val="3"/>
      <charset val="128"/>
    </font>
    <font>
      <u/>
      <sz val="11"/>
      <color theme="1"/>
      <name val="明朝"/>
      <family val="1"/>
      <charset val="128"/>
    </font>
  </fonts>
  <fills count="5">
    <fill>
      <patternFill patternType="none"/>
    </fill>
    <fill>
      <patternFill patternType="gray125"/>
    </fill>
    <fill>
      <patternFill patternType="solid">
        <fgColor indexed="43"/>
        <bgColor indexed="64"/>
      </patternFill>
    </fill>
    <fill>
      <patternFill patternType="solid">
        <fgColor rgb="FFFFCC99"/>
        <bgColor indexed="64"/>
      </patternFill>
    </fill>
    <fill>
      <patternFill patternType="solid">
        <fgColor rgb="FFFFFF00"/>
        <bgColor indexed="64"/>
      </patternFill>
    </fill>
  </fills>
  <borders count="88">
    <border>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style="medium">
        <color indexed="64"/>
      </left>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right style="hair">
        <color indexed="64"/>
      </right>
      <top/>
      <bottom style="hair">
        <color indexed="64"/>
      </bottom>
      <diagonal/>
    </border>
    <border>
      <left/>
      <right/>
      <top/>
      <bottom style="thin">
        <color indexed="64"/>
      </bottom>
      <diagonal/>
    </border>
    <border>
      <left style="thin">
        <color indexed="64"/>
      </left>
      <right/>
      <top style="thin">
        <color indexed="64"/>
      </top>
      <bottom style="thin">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diagonal/>
    </border>
    <border>
      <left style="hair">
        <color indexed="64"/>
      </left>
      <right style="medium">
        <color indexed="64"/>
      </right>
      <top style="hair">
        <color indexed="64"/>
      </top>
      <bottom style="medium">
        <color indexed="64"/>
      </bottom>
      <diagonal/>
    </border>
    <border>
      <left/>
      <right style="medium">
        <color indexed="64"/>
      </right>
      <top style="hair">
        <color indexed="64"/>
      </top>
      <bottom style="hair">
        <color indexed="64"/>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top style="thin">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diagonal/>
    </border>
    <border>
      <left/>
      <right style="medium">
        <color indexed="64"/>
      </right>
      <top style="hair">
        <color indexed="64"/>
      </top>
      <bottom/>
      <diagonal/>
    </border>
    <border>
      <left/>
      <right style="thin">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5">
    <xf numFmtId="0" fontId="0" fillId="0" borderId="0"/>
    <xf numFmtId="0" fontId="17" fillId="0" borderId="0" applyNumberFormat="0" applyFill="0" applyBorder="0" applyAlignment="0" applyProtection="0">
      <alignment vertical="top"/>
      <protection locked="0"/>
    </xf>
    <xf numFmtId="6" fontId="1" fillId="0" borderId="0" applyFont="0" applyFill="0" applyBorder="0" applyAlignment="0" applyProtection="0"/>
    <xf numFmtId="0" fontId="1" fillId="0" borderId="0">
      <alignment vertical="center"/>
    </xf>
    <xf numFmtId="0" fontId="1" fillId="0" borderId="0"/>
  </cellStyleXfs>
  <cellXfs count="421">
    <xf numFmtId="0" fontId="0" fillId="0" borderId="0" xfId="0"/>
    <xf numFmtId="0" fontId="7" fillId="0" borderId="1"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7" fillId="0" borderId="2" xfId="0" applyFont="1" applyBorder="1" applyAlignment="1" applyProtection="1">
      <alignment horizontal="center" vertical="center" shrinkToFit="1"/>
      <protection locked="0"/>
    </xf>
    <xf numFmtId="0" fontId="7" fillId="0" borderId="2" xfId="0" applyFont="1" applyBorder="1" applyAlignment="1" applyProtection="1">
      <alignment horizontal="center" vertical="center" wrapText="1" shrinkToFit="1"/>
      <protection locked="0"/>
    </xf>
    <xf numFmtId="0" fontId="3" fillId="0" borderId="3" xfId="0" applyFont="1" applyBorder="1" applyAlignment="1" applyProtection="1">
      <alignment horizontal="center" vertical="center" wrapText="1" shrinkToFit="1"/>
      <protection locked="0"/>
    </xf>
    <xf numFmtId="0" fontId="8" fillId="0" borderId="0" xfId="0" applyFont="1" applyAlignment="1" applyProtection="1">
      <alignment horizontal="center" vertical="center"/>
      <protection locked="0"/>
    </xf>
    <xf numFmtId="0" fontId="3" fillId="0" borderId="4" xfId="0" applyFont="1" applyBorder="1" applyAlignment="1">
      <alignment vertical="center" shrinkToFit="1"/>
    </xf>
    <xf numFmtId="0" fontId="3" fillId="0" borderId="5" xfId="0" applyFont="1" applyBorder="1" applyAlignment="1">
      <alignment vertical="center" shrinkToFit="1"/>
    </xf>
    <xf numFmtId="0" fontId="3" fillId="0" borderId="6" xfId="0" applyFont="1" applyBorder="1" applyAlignment="1">
      <alignment horizontal="left" vertical="center" shrinkToFit="1"/>
    </xf>
    <xf numFmtId="0" fontId="3" fillId="0" borderId="6" xfId="0" applyFont="1" applyBorder="1" applyAlignment="1">
      <alignment vertical="center" shrinkToFit="1"/>
    </xf>
    <xf numFmtId="0" fontId="3" fillId="0" borderId="7" xfId="0" applyFont="1" applyBorder="1" applyAlignment="1">
      <alignment vertical="center" shrinkToFit="1"/>
    </xf>
    <xf numFmtId="0" fontId="3" fillId="0" borderId="8" xfId="0" applyFont="1" applyBorder="1" applyAlignment="1">
      <alignment vertical="center" shrinkToFit="1"/>
    </xf>
    <xf numFmtId="0" fontId="5" fillId="0" borderId="9" xfId="0" applyFont="1" applyBorder="1" applyAlignment="1">
      <alignment vertical="center" shrinkToFit="1"/>
    </xf>
    <xf numFmtId="0" fontId="3" fillId="0" borderId="10" xfId="0" applyFont="1" applyBorder="1" applyAlignment="1">
      <alignment vertical="center" shrinkToFit="1"/>
    </xf>
    <xf numFmtId="0" fontId="3" fillId="0" borderId="11" xfId="0" applyFont="1" applyBorder="1" applyAlignment="1">
      <alignment vertical="center" shrinkToFit="1"/>
    </xf>
    <xf numFmtId="0" fontId="3" fillId="0" borderId="12" xfId="0" applyFont="1" applyBorder="1" applyAlignment="1">
      <alignment vertical="center" shrinkToFit="1"/>
    </xf>
    <xf numFmtId="0" fontId="7" fillId="0" borderId="6" xfId="0" applyFont="1" applyBorder="1" applyAlignment="1">
      <alignment vertical="center" shrinkToFit="1"/>
    </xf>
    <xf numFmtId="0" fontId="3" fillId="0" borderId="5" xfId="0" applyFont="1" applyBorder="1" applyAlignment="1">
      <alignment horizontal="left" vertical="center" shrinkToFit="1"/>
    </xf>
    <xf numFmtId="0" fontId="7" fillId="0" borderId="6" xfId="0" applyFont="1" applyBorder="1" applyAlignment="1">
      <alignment horizontal="left" vertical="center" shrinkToFit="1"/>
    </xf>
    <xf numFmtId="0" fontId="7" fillId="0" borderId="0" xfId="0" applyFont="1" applyAlignment="1" applyProtection="1">
      <alignment vertical="center"/>
      <protection locked="0"/>
    </xf>
    <xf numFmtId="0" fontId="3" fillId="0" borderId="0" xfId="0" applyFont="1" applyAlignment="1" applyProtection="1">
      <alignment horizontal="center" vertical="center"/>
      <protection locked="0"/>
    </xf>
    <xf numFmtId="0" fontId="8" fillId="0" borderId="13" xfId="0" applyFont="1" applyBorder="1" applyAlignment="1" applyProtection="1">
      <alignment horizontal="center" vertical="center"/>
      <protection locked="0"/>
    </xf>
    <xf numFmtId="6" fontId="6" fillId="0" borderId="0" xfId="2" applyFont="1" applyBorder="1" applyAlignment="1">
      <alignment vertical="center"/>
    </xf>
    <xf numFmtId="0" fontId="6" fillId="0" borderId="3" xfId="0"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7" fillId="0" borderId="6" xfId="0" applyFont="1" applyBorder="1" applyAlignment="1">
      <alignment vertical="center"/>
    </xf>
    <xf numFmtId="0" fontId="1" fillId="0" borderId="14" xfId="0" applyFont="1" applyBorder="1" applyAlignment="1">
      <alignment vertical="center"/>
    </xf>
    <xf numFmtId="0" fontId="6" fillId="2" borderId="0" xfId="0" applyFont="1" applyFill="1" applyAlignment="1" applyProtection="1">
      <alignment horizontal="center" vertical="center"/>
      <protection locked="0"/>
    </xf>
    <xf numFmtId="0" fontId="3" fillId="0" borderId="15" xfId="0" applyFont="1" applyBorder="1" applyAlignment="1">
      <alignment horizontal="center" vertical="center" shrinkToFit="1"/>
    </xf>
    <xf numFmtId="0" fontId="3" fillId="0" borderId="16" xfId="0" applyFont="1" applyBorder="1" applyAlignment="1">
      <alignment horizontal="center" vertical="center" shrinkToFit="1"/>
    </xf>
    <xf numFmtId="0" fontId="3" fillId="0" borderId="17" xfId="0" applyFont="1" applyBorder="1" applyAlignment="1">
      <alignment horizontal="center" vertical="center" shrinkToFit="1"/>
    </xf>
    <xf numFmtId="0" fontId="3" fillId="0" borderId="18" xfId="0" applyFont="1" applyBorder="1" applyAlignment="1">
      <alignment horizontal="center" vertical="center" shrinkToFit="1"/>
    </xf>
    <xf numFmtId="0" fontId="3" fillId="0" borderId="19" xfId="0" applyFont="1" applyBorder="1" applyAlignment="1">
      <alignment horizontal="center" vertical="center" shrinkToFit="1"/>
    </xf>
    <xf numFmtId="0" fontId="0" fillId="0" borderId="20" xfId="0" applyBorder="1" applyAlignment="1">
      <alignment horizontal="center" vertical="center" shrinkToFit="1"/>
    </xf>
    <xf numFmtId="0" fontId="1" fillId="2" borderId="0" xfId="0" applyFont="1" applyFill="1" applyAlignment="1" applyProtection="1">
      <alignment horizontal="center" vertical="center" wrapText="1"/>
      <protection locked="0"/>
    </xf>
    <xf numFmtId="0" fontId="3" fillId="0" borderId="21" xfId="0" applyFont="1" applyBorder="1" applyAlignment="1">
      <alignment horizontal="center" vertical="center" shrinkToFit="1"/>
    </xf>
    <xf numFmtId="0" fontId="7" fillId="0" borderId="2" xfId="0" applyFont="1" applyBorder="1" applyAlignment="1" applyProtection="1">
      <alignment horizontal="center" vertical="center"/>
      <protection locked="0"/>
    </xf>
    <xf numFmtId="0" fontId="0" fillId="0" borderId="0" xfId="0" applyAlignment="1">
      <alignment vertical="center"/>
    </xf>
    <xf numFmtId="0" fontId="2" fillId="0" borderId="2" xfId="0" applyFont="1" applyBorder="1" applyAlignment="1">
      <alignment horizontal="center" vertical="center" wrapText="1"/>
    </xf>
    <xf numFmtId="56" fontId="0" fillId="0" borderId="2" xfId="0" applyNumberFormat="1" applyBorder="1" applyAlignment="1">
      <alignment horizontal="center" vertical="center" wrapText="1"/>
    </xf>
    <xf numFmtId="0" fontId="0" fillId="0" borderId="2" xfId="0" applyBorder="1" applyAlignment="1">
      <alignment vertical="center" wrapText="1"/>
    </xf>
    <xf numFmtId="0" fontId="0" fillId="0" borderId="2" xfId="0" applyBorder="1" applyAlignment="1">
      <alignment horizontal="center" vertical="center" wrapText="1"/>
    </xf>
    <xf numFmtId="56" fontId="0" fillId="0" borderId="2" xfId="0" quotePrefix="1" applyNumberFormat="1" applyBorder="1" applyAlignment="1">
      <alignment horizontal="center" vertical="center" wrapText="1"/>
    </xf>
    <xf numFmtId="0" fontId="3" fillId="0" borderId="2" xfId="0" applyFont="1" applyBorder="1" applyAlignment="1" applyProtection="1">
      <alignment horizontal="left" vertical="center" wrapText="1"/>
      <protection locked="0"/>
    </xf>
    <xf numFmtId="177" fontId="0" fillId="0" borderId="2" xfId="0" applyNumberFormat="1" applyBorder="1" applyAlignment="1">
      <alignment horizontal="center" vertical="center" wrapText="1"/>
    </xf>
    <xf numFmtId="0" fontId="3" fillId="0" borderId="2" xfId="0" applyFont="1" applyBorder="1" applyAlignment="1">
      <alignment vertical="center" wrapText="1"/>
    </xf>
    <xf numFmtId="56" fontId="0" fillId="0" borderId="2" xfId="0" applyNumberFormat="1" applyBorder="1" applyAlignment="1">
      <alignment horizontal="center" vertical="center"/>
    </xf>
    <xf numFmtId="0" fontId="0" fillId="0" borderId="2" xfId="0" applyBorder="1" applyAlignment="1">
      <alignment horizontal="center" vertical="center"/>
    </xf>
    <xf numFmtId="0" fontId="1" fillId="0" borderId="2" xfId="0" applyFont="1" applyBorder="1" applyAlignment="1">
      <alignment vertical="center" wrapText="1"/>
    </xf>
    <xf numFmtId="56" fontId="0" fillId="0" borderId="2" xfId="3" applyNumberFormat="1" applyFont="1" applyBorder="1" applyAlignment="1">
      <alignment horizontal="center" vertical="center" wrapText="1"/>
    </xf>
    <xf numFmtId="0" fontId="1" fillId="0" borderId="2" xfId="3" applyBorder="1" applyAlignment="1">
      <alignment horizontal="center" vertical="center" shrinkToFit="1"/>
    </xf>
    <xf numFmtId="0" fontId="1" fillId="0" borderId="2" xfId="3" applyBorder="1" applyAlignment="1">
      <alignment horizontal="center" vertical="center" wrapText="1"/>
    </xf>
    <xf numFmtId="0" fontId="1" fillId="0" borderId="2" xfId="3" applyBorder="1" applyAlignment="1">
      <alignment vertical="center" wrapText="1"/>
    </xf>
    <xf numFmtId="178" fontId="3" fillId="0" borderId="2" xfId="0" applyNumberFormat="1" applyFont="1" applyBorder="1" applyAlignment="1" applyProtection="1">
      <alignment horizontal="left" vertical="center" wrapText="1"/>
      <protection locked="0"/>
    </xf>
    <xf numFmtId="56" fontId="0" fillId="0" borderId="0" xfId="0" applyNumberFormat="1" applyAlignment="1">
      <alignment horizontal="center" vertical="center" wrapText="1" shrinkToFit="1"/>
    </xf>
    <xf numFmtId="0" fontId="0" fillId="0" borderId="0" xfId="0" applyAlignment="1">
      <alignment horizontal="center" vertical="center" wrapText="1"/>
    </xf>
    <xf numFmtId="0" fontId="0" fillId="0" borderId="0" xfId="0" applyAlignment="1">
      <alignment vertical="center" wrapText="1"/>
    </xf>
    <xf numFmtId="0" fontId="0" fillId="0" borderId="0" xfId="0" applyAlignment="1">
      <alignment horizontal="center" vertical="center" shrinkToFit="1"/>
    </xf>
    <xf numFmtId="56" fontId="3" fillId="0" borderId="0" xfId="0" applyNumberFormat="1" applyFont="1" applyAlignment="1">
      <alignment horizontal="center" vertical="center"/>
    </xf>
    <xf numFmtId="0" fontId="0" fillId="0" borderId="0" xfId="0" applyAlignment="1">
      <alignment horizontal="center" vertical="center"/>
    </xf>
    <xf numFmtId="0" fontId="0" fillId="0" borderId="0" xfId="4" applyFont="1" applyAlignment="1" applyProtection="1">
      <alignment horizontal="left" vertical="center"/>
      <protection locked="0"/>
    </xf>
    <xf numFmtId="177" fontId="0" fillId="0" borderId="0" xfId="0" applyNumberFormat="1" applyAlignment="1">
      <alignment horizontal="center" vertical="center" wrapText="1"/>
    </xf>
    <xf numFmtId="56" fontId="0" fillId="0" borderId="0" xfId="0" applyNumberFormat="1" applyAlignment="1">
      <alignment horizontal="center" vertical="center" wrapText="1"/>
    </xf>
    <xf numFmtId="0" fontId="0" fillId="0" borderId="0" xfId="0" applyAlignment="1">
      <alignment horizontal="left" vertical="center" wrapText="1"/>
    </xf>
    <xf numFmtId="0" fontId="3" fillId="0" borderId="0" xfId="0" applyFont="1" applyAlignment="1">
      <alignment horizontal="center" vertical="center" wrapText="1"/>
    </xf>
    <xf numFmtId="0" fontId="3" fillId="0" borderId="0" xfId="0" applyFont="1" applyAlignment="1">
      <alignment vertical="center" wrapText="1"/>
    </xf>
    <xf numFmtId="0" fontId="3" fillId="0" borderId="0" xfId="0" applyFont="1" applyAlignment="1">
      <alignment vertical="center" wrapText="1" shrinkToFit="1"/>
    </xf>
    <xf numFmtId="56" fontId="0" fillId="0" borderId="0" xfId="0" quotePrefix="1" applyNumberFormat="1" applyAlignment="1">
      <alignment horizontal="center" vertical="center" wrapText="1"/>
    </xf>
    <xf numFmtId="0" fontId="3" fillId="0" borderId="0" xfId="0" applyFont="1" applyAlignment="1" applyProtection="1">
      <alignment horizontal="left" vertical="center" wrapText="1"/>
      <protection locked="0"/>
    </xf>
    <xf numFmtId="177" fontId="0" fillId="0" borderId="0" xfId="0" applyNumberFormat="1" applyAlignment="1">
      <alignment vertical="center"/>
    </xf>
    <xf numFmtId="56" fontId="0" fillId="0" borderId="0" xfId="0" applyNumberFormat="1" applyAlignment="1">
      <alignment horizontal="center" vertical="center"/>
    </xf>
    <xf numFmtId="0" fontId="1" fillId="0" borderId="0" xfId="0" applyFont="1" applyAlignment="1">
      <alignment vertical="center" wrapText="1"/>
    </xf>
    <xf numFmtId="56" fontId="0" fillId="0" borderId="0" xfId="0" applyNumberFormat="1" applyAlignment="1">
      <alignment horizontal="left" vertical="center" wrapText="1"/>
    </xf>
    <xf numFmtId="0" fontId="14" fillId="0" borderId="61" xfId="0" applyFont="1" applyBorder="1" applyAlignment="1">
      <alignment vertical="center"/>
    </xf>
    <xf numFmtId="0" fontId="9" fillId="0" borderId="21" xfId="0" applyFont="1" applyBorder="1" applyAlignment="1">
      <alignment vertical="center"/>
    </xf>
    <xf numFmtId="0" fontId="1" fillId="0" borderId="21" xfId="0" applyFont="1" applyBorder="1" applyAlignment="1">
      <alignment vertical="center"/>
    </xf>
    <xf numFmtId="0" fontId="1" fillId="0" borderId="62" xfId="0" applyFont="1" applyBorder="1" applyAlignment="1">
      <alignment vertical="center"/>
    </xf>
    <xf numFmtId="0" fontId="1" fillId="0" borderId="37" xfId="0" applyFont="1" applyBorder="1" applyAlignment="1">
      <alignment vertical="center"/>
    </xf>
    <xf numFmtId="0" fontId="0" fillId="0" borderId="63" xfId="0" applyBorder="1" applyAlignment="1">
      <alignment vertical="center"/>
    </xf>
    <xf numFmtId="0" fontId="3" fillId="0" borderId="37" xfId="0" applyFont="1" applyBorder="1" applyAlignment="1" applyProtection="1">
      <alignment vertical="center"/>
      <protection locked="0"/>
    </xf>
    <xf numFmtId="0" fontId="8" fillId="0" borderId="63" xfId="0" applyFont="1" applyBorder="1" applyAlignment="1" applyProtection="1">
      <alignment vertical="center"/>
      <protection locked="0"/>
    </xf>
    <xf numFmtId="0" fontId="3" fillId="0" borderId="37" xfId="0" applyFont="1" applyBorder="1" applyAlignment="1">
      <alignment vertical="center"/>
    </xf>
    <xf numFmtId="0" fontId="3" fillId="0" borderId="63" xfId="0" applyFont="1" applyBorder="1" applyAlignment="1">
      <alignment vertical="center"/>
    </xf>
    <xf numFmtId="0" fontId="6" fillId="0" borderId="37" xfId="0" applyFont="1" applyBorder="1" applyAlignment="1">
      <alignment vertical="center"/>
    </xf>
    <xf numFmtId="0" fontId="6" fillId="0" borderId="63" xfId="0" applyFont="1" applyBorder="1" applyAlignment="1">
      <alignment vertical="center"/>
    </xf>
    <xf numFmtId="0" fontId="1" fillId="0" borderId="63" xfId="0" applyFont="1" applyBorder="1" applyAlignment="1">
      <alignment vertical="center"/>
    </xf>
    <xf numFmtId="0" fontId="1" fillId="0" borderId="64" xfId="0" applyFont="1" applyBorder="1" applyAlignment="1">
      <alignment vertical="center"/>
    </xf>
    <xf numFmtId="0" fontId="6" fillId="0" borderId="52" xfId="0" applyFont="1" applyBorder="1" applyAlignment="1">
      <alignment vertical="center"/>
    </xf>
    <xf numFmtId="0" fontId="6" fillId="0" borderId="65" xfId="0" applyFont="1" applyBorder="1" applyAlignment="1">
      <alignment vertical="center"/>
    </xf>
    <xf numFmtId="0" fontId="1" fillId="0" borderId="0" xfId="0" applyFont="1" applyAlignment="1" applyProtection="1">
      <alignment horizontal="center" vertical="center"/>
      <protection locked="0"/>
    </xf>
    <xf numFmtId="0" fontId="21" fillId="0" borderId="0" xfId="0" applyFont="1" applyAlignment="1">
      <alignment vertical="center"/>
    </xf>
    <xf numFmtId="0" fontId="1" fillId="0" borderId="38" xfId="0" applyFont="1" applyBorder="1" applyAlignment="1">
      <alignment vertical="center"/>
    </xf>
    <xf numFmtId="0" fontId="3" fillId="0" borderId="68" xfId="0" applyFont="1" applyBorder="1" applyAlignment="1">
      <alignment horizontal="center" vertical="center" shrinkToFit="1"/>
    </xf>
    <xf numFmtId="0" fontId="0" fillId="0" borderId="0" xfId="0" applyAlignment="1" applyProtection="1">
      <alignment horizontal="left" vertical="center"/>
      <protection locked="0"/>
    </xf>
    <xf numFmtId="0" fontId="3" fillId="0" borderId="0" xfId="0" applyFont="1" applyAlignment="1">
      <alignment horizontal="center"/>
    </xf>
    <xf numFmtId="0" fontId="3" fillId="0" borderId="0" xfId="0" applyFont="1" applyAlignment="1">
      <alignment horizontal="left"/>
    </xf>
    <xf numFmtId="0" fontId="11" fillId="0" borderId="0" xfId="0" applyFont="1" applyAlignment="1">
      <alignment horizontal="center" vertical="center" textRotation="255"/>
    </xf>
    <xf numFmtId="176" fontId="3" fillId="0" borderId="0" xfId="0" applyNumberFormat="1" applyFont="1" applyAlignment="1">
      <alignment horizontal="left"/>
    </xf>
    <xf numFmtId="14" fontId="0" fillId="0" borderId="0" xfId="0" applyNumberFormat="1" applyAlignment="1">
      <alignment horizontal="left"/>
    </xf>
    <xf numFmtId="0" fontId="2" fillId="0" borderId="0" xfId="0" applyFont="1" applyAlignment="1">
      <alignment horizontal="left"/>
    </xf>
    <xf numFmtId="0" fontId="6" fillId="0" borderId="0" xfId="0" applyFont="1" applyAlignment="1">
      <alignment horizontal="left"/>
    </xf>
    <xf numFmtId="56" fontId="7" fillId="0" borderId="0" xfId="0" applyNumberFormat="1" applyFont="1" applyAlignment="1">
      <alignment horizontal="left"/>
    </xf>
    <xf numFmtId="0" fontId="3" fillId="0" borderId="22" xfId="0" applyFont="1" applyBorder="1" applyAlignment="1">
      <alignment horizontal="center" vertical="center" wrapText="1"/>
    </xf>
    <xf numFmtId="0" fontId="3" fillId="0" borderId="23" xfId="0" applyFont="1" applyBorder="1" applyAlignment="1">
      <alignment horizontal="left" vertical="center" wrapText="1"/>
    </xf>
    <xf numFmtId="0" fontId="3" fillId="0" borderId="23" xfId="0" applyFont="1" applyBorder="1" applyAlignment="1">
      <alignment horizontal="center" vertical="center" wrapText="1"/>
    </xf>
    <xf numFmtId="0" fontId="3" fillId="0" borderId="23" xfId="0" applyFont="1" applyBorder="1" applyAlignment="1">
      <alignment horizontal="center" vertical="center"/>
    </xf>
    <xf numFmtId="176" fontId="3" fillId="0" borderId="24" xfId="0" applyNumberFormat="1" applyFont="1" applyBorder="1" applyAlignment="1">
      <alignment horizontal="center" vertical="center"/>
    </xf>
    <xf numFmtId="176" fontId="3" fillId="0" borderId="25" xfId="0" applyNumberFormat="1" applyFont="1" applyBorder="1" applyAlignment="1">
      <alignment horizontal="center" vertical="center"/>
    </xf>
    <xf numFmtId="176" fontId="3" fillId="0" borderId="26" xfId="0" applyNumberFormat="1" applyFont="1" applyBorder="1" applyAlignment="1">
      <alignment horizontal="center" vertical="center"/>
    </xf>
    <xf numFmtId="0" fontId="3" fillId="0" borderId="76" xfId="0" applyFont="1" applyBorder="1" applyAlignment="1">
      <alignment horizontal="center" vertical="center"/>
    </xf>
    <xf numFmtId="14" fontId="3" fillId="0" borderId="0" xfId="0" applyNumberFormat="1" applyFont="1" applyAlignment="1">
      <alignment horizontal="left" vertical="center"/>
    </xf>
    <xf numFmtId="0" fontId="3" fillId="0" borderId="2" xfId="0" applyFont="1" applyBorder="1" applyAlignment="1">
      <alignment horizontal="left" vertical="center" wrapText="1"/>
    </xf>
    <xf numFmtId="0" fontId="3" fillId="0" borderId="0" xfId="0" applyFont="1" applyAlignment="1">
      <alignment horizontal="left"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3" fillId="0" borderId="2" xfId="0" applyFont="1" applyBorder="1" applyAlignment="1" applyProtection="1">
      <alignment horizontal="center" vertical="center"/>
      <protection locked="0"/>
    </xf>
    <xf numFmtId="0" fontId="3" fillId="0" borderId="33" xfId="0" applyFont="1" applyBorder="1" applyAlignment="1">
      <alignment horizontal="right" vertical="center"/>
    </xf>
    <xf numFmtId="0" fontId="3" fillId="0" borderId="34" xfId="0" applyFont="1" applyBorder="1" applyAlignment="1">
      <alignment horizontal="right" vertical="center"/>
    </xf>
    <xf numFmtId="0" fontId="3" fillId="0" borderId="2" xfId="0" applyFont="1" applyBorder="1" applyAlignment="1">
      <alignment horizontal="center" vertical="center" textRotation="255"/>
    </xf>
    <xf numFmtId="0" fontId="3" fillId="0" borderId="2" xfId="0" applyFont="1" applyBorder="1" applyAlignment="1">
      <alignment horizontal="center" vertical="center" wrapText="1"/>
    </xf>
    <xf numFmtId="0" fontId="3" fillId="0" borderId="2" xfId="0" applyFont="1" applyBorder="1" applyAlignment="1">
      <alignment horizontal="center" vertical="center" textRotation="255" wrapText="1"/>
    </xf>
    <xf numFmtId="0" fontId="3" fillId="0" borderId="2" xfId="0" applyFont="1" applyBorder="1" applyAlignment="1">
      <alignment vertical="center"/>
    </xf>
    <xf numFmtId="0" fontId="3" fillId="0" borderId="0" xfId="0" applyFont="1"/>
    <xf numFmtId="14" fontId="3" fillId="0" borderId="14" xfId="0" applyNumberFormat="1" applyFont="1" applyBorder="1" applyAlignment="1" applyProtection="1">
      <alignment horizontal="left" vertical="center"/>
      <protection locked="0"/>
    </xf>
    <xf numFmtId="14" fontId="3" fillId="0" borderId="2" xfId="0" applyNumberFormat="1" applyFont="1" applyBorder="1" applyAlignment="1" applyProtection="1">
      <alignment horizontal="left" vertical="center"/>
      <protection locked="0"/>
    </xf>
    <xf numFmtId="0" fontId="3" fillId="0" borderId="54" xfId="0" applyFont="1" applyBorder="1" applyAlignment="1">
      <alignment horizontal="left" vertical="center"/>
    </xf>
    <xf numFmtId="0" fontId="3" fillId="0" borderId="54" xfId="0" applyFont="1" applyBorder="1" applyAlignment="1">
      <alignment horizontal="center" vertical="center"/>
    </xf>
    <xf numFmtId="0" fontId="3" fillId="0" borderId="54" xfId="0" applyFont="1" applyBorder="1" applyAlignment="1" applyProtection="1">
      <alignment horizontal="center" vertical="center"/>
      <protection locked="0"/>
    </xf>
    <xf numFmtId="0" fontId="3" fillId="0" borderId="54" xfId="0" applyFont="1" applyBorder="1" applyAlignment="1">
      <alignment horizontal="left" vertical="center" wrapText="1"/>
    </xf>
    <xf numFmtId="0" fontId="3" fillId="0" borderId="54" xfId="0" applyFont="1" applyBorder="1" applyAlignment="1">
      <alignment horizontal="center" vertical="center" textRotation="255"/>
    </xf>
    <xf numFmtId="0" fontId="3" fillId="0" borderId="43" xfId="0" applyFont="1" applyBorder="1" applyAlignment="1">
      <alignment horizontal="right" vertical="center"/>
    </xf>
    <xf numFmtId="0" fontId="3" fillId="0" borderId="44" xfId="0" applyFont="1" applyBorder="1" applyAlignment="1">
      <alignment horizontal="right" vertical="center"/>
    </xf>
    <xf numFmtId="0" fontId="3" fillId="0" borderId="0" xfId="0" applyFont="1" applyAlignment="1">
      <alignment horizontal="center" vertical="center"/>
    </xf>
    <xf numFmtId="0" fontId="3" fillId="0" borderId="0" xfId="0" applyFont="1" applyAlignment="1" applyProtection="1">
      <alignment horizontal="left" vertical="center"/>
      <protection locked="0"/>
    </xf>
    <xf numFmtId="0" fontId="3" fillId="0" borderId="0" xfId="0" applyFont="1" applyAlignment="1">
      <alignment horizontal="left" vertical="center" wrapText="1"/>
    </xf>
    <xf numFmtId="0" fontId="23" fillId="0" borderId="0" xfId="1" applyFont="1" applyAlignment="1" applyProtection="1">
      <alignment horizontal="left"/>
    </xf>
    <xf numFmtId="0" fontId="3" fillId="0" borderId="0" xfId="0" applyFont="1" applyAlignment="1">
      <alignment horizontal="left" wrapText="1"/>
    </xf>
    <xf numFmtId="0" fontId="11" fillId="0" borderId="0" xfId="0" applyFont="1" applyAlignment="1">
      <alignment horizontal="center" vertical="center"/>
    </xf>
    <xf numFmtId="0" fontId="11" fillId="0" borderId="0" xfId="0" applyFont="1" applyAlignment="1">
      <alignment horizontal="center" vertical="center" wrapText="1"/>
    </xf>
    <xf numFmtId="14" fontId="3" fillId="0" borderId="0" xfId="0" applyNumberFormat="1" applyFont="1" applyAlignment="1">
      <alignment horizontal="left" vertical="center" indent="1"/>
    </xf>
    <xf numFmtId="22" fontId="3" fillId="0" borderId="0" xfId="0" applyNumberFormat="1" applyFont="1" applyAlignment="1">
      <alignment horizontal="left" indent="1"/>
    </xf>
    <xf numFmtId="14" fontId="22" fillId="0" borderId="52" xfId="0" applyNumberFormat="1" applyFont="1" applyBorder="1" applyAlignment="1">
      <alignment horizontal="left"/>
    </xf>
    <xf numFmtId="0" fontId="0" fillId="0" borderId="0" xfId="0" applyAlignment="1" applyProtection="1">
      <alignment horizontal="right" vertical="center"/>
      <protection locked="0"/>
    </xf>
    <xf numFmtId="0" fontId="0" fillId="0" borderId="55" xfId="0" applyBorder="1" applyAlignment="1">
      <alignment horizontal="center" vertical="center"/>
    </xf>
    <xf numFmtId="0" fontId="3" fillId="0" borderId="9" xfId="0" applyFont="1" applyBorder="1" applyAlignment="1">
      <alignment vertical="center" shrinkToFit="1"/>
    </xf>
    <xf numFmtId="0" fontId="3" fillId="0" borderId="20" xfId="0" applyFont="1" applyBorder="1" applyAlignment="1">
      <alignment horizontal="center" vertical="center" shrinkToFit="1"/>
    </xf>
    <xf numFmtId="0" fontId="7" fillId="0" borderId="0" xfId="0" applyFont="1" applyAlignment="1">
      <alignment vertical="center"/>
    </xf>
    <xf numFmtId="0" fontId="3" fillId="3" borderId="0" xfId="0" applyFont="1" applyFill="1" applyAlignment="1">
      <alignment horizontal="center"/>
    </xf>
    <xf numFmtId="14" fontId="0" fillId="3" borderId="0" xfId="0" applyNumberFormat="1" applyFill="1" applyAlignment="1">
      <alignment horizontal="left"/>
    </xf>
    <xf numFmtId="0" fontId="4" fillId="0" borderId="0" xfId="0" applyFont="1"/>
    <xf numFmtId="14" fontId="0" fillId="0" borderId="52" xfId="0" applyNumberFormat="1" applyBorder="1" applyAlignment="1">
      <alignment horizontal="left"/>
    </xf>
    <xf numFmtId="14" fontId="7" fillId="0" borderId="52" xfId="0" applyNumberFormat="1" applyFont="1" applyBorder="1" applyAlignment="1">
      <alignment horizontal="left"/>
    </xf>
    <xf numFmtId="0" fontId="0" fillId="0" borderId="54" xfId="0" applyBorder="1" applyAlignment="1">
      <alignment vertical="center" wrapText="1"/>
    </xf>
    <xf numFmtId="0" fontId="24" fillId="0" borderId="0" xfId="1" applyFont="1" applyBorder="1" applyAlignment="1" applyProtection="1">
      <alignment horizontal="left" vertical="center"/>
    </xf>
    <xf numFmtId="0" fontId="24" fillId="0" borderId="0" xfId="1" applyNumberFormat="1" applyFont="1" applyBorder="1" applyAlignment="1" applyProtection="1">
      <alignment horizontal="left" vertical="center"/>
    </xf>
    <xf numFmtId="14" fontId="22" fillId="0" borderId="0" xfId="0" applyNumberFormat="1" applyFont="1" applyAlignment="1">
      <alignment horizontal="right" wrapText="1"/>
    </xf>
    <xf numFmtId="55" fontId="2" fillId="0" borderId="0" xfId="0" applyNumberFormat="1" applyFont="1" applyAlignment="1">
      <alignment horizontal="left" vertical="center"/>
    </xf>
    <xf numFmtId="0" fontId="0" fillId="0" borderId="2" xfId="0" applyBorder="1" applyAlignment="1">
      <alignment vertical="center"/>
    </xf>
    <xf numFmtId="0" fontId="3" fillId="0" borderId="29" xfId="0" applyFont="1" applyBorder="1" applyAlignment="1">
      <alignment horizontal="center" vertical="center"/>
    </xf>
    <xf numFmtId="0" fontId="3" fillId="0" borderId="33" xfId="0" applyFont="1" applyBorder="1" applyAlignment="1">
      <alignment horizontal="left" vertical="center"/>
    </xf>
    <xf numFmtId="0" fontId="1" fillId="0" borderId="0" xfId="0" applyFont="1" applyAlignment="1" applyProtection="1">
      <alignment horizontal="left" vertical="center"/>
      <protection locked="0"/>
    </xf>
    <xf numFmtId="0" fontId="0" fillId="0" borderId="31" xfId="0" applyBorder="1" applyAlignment="1">
      <alignment vertical="center"/>
    </xf>
    <xf numFmtId="0" fontId="3" fillId="0" borderId="14" xfId="0" applyFont="1" applyBorder="1" applyAlignment="1">
      <alignment horizontal="left" vertical="center" wrapText="1"/>
    </xf>
    <xf numFmtId="0" fontId="3" fillId="0" borderId="14" xfId="0" applyFont="1" applyBorder="1" applyAlignment="1">
      <alignment horizontal="right" vertical="center"/>
    </xf>
    <xf numFmtId="0" fontId="3" fillId="0" borderId="79" xfId="0" applyFont="1" applyBorder="1" applyAlignment="1">
      <alignment horizontal="left" vertical="center"/>
    </xf>
    <xf numFmtId="0" fontId="3" fillId="0" borderId="79" xfId="0" applyFont="1" applyBorder="1" applyAlignment="1">
      <alignment horizontal="center" vertical="center"/>
    </xf>
    <xf numFmtId="0" fontId="3" fillId="0" borderId="79" xfId="0" applyFont="1" applyBorder="1" applyAlignment="1">
      <alignment horizontal="left" vertical="center" wrapText="1"/>
    </xf>
    <xf numFmtId="0" fontId="3" fillId="0" borderId="80" xfId="0" applyFont="1" applyBorder="1" applyAlignment="1">
      <alignment horizontal="left" vertical="center" wrapText="1"/>
    </xf>
    <xf numFmtId="0" fontId="26" fillId="0" borderId="31" xfId="0" applyFont="1" applyBorder="1" applyAlignment="1">
      <alignment horizontal="center" vertical="center"/>
    </xf>
    <xf numFmtId="0" fontId="27" fillId="0" borderId="47" xfId="0" applyFont="1" applyBorder="1" applyAlignment="1">
      <alignment horizontal="left" vertical="center" shrinkToFit="1"/>
    </xf>
    <xf numFmtId="0" fontId="27" fillId="0" borderId="0" xfId="0" applyFont="1" applyAlignment="1">
      <alignment vertical="center"/>
    </xf>
    <xf numFmtId="0" fontId="26" fillId="0" borderId="1" xfId="0" applyFont="1" applyBorder="1" applyAlignment="1">
      <alignment vertical="center"/>
    </xf>
    <xf numFmtId="0" fontId="26" fillId="0" borderId="2" xfId="0" applyFont="1" applyBorder="1" applyAlignment="1">
      <alignment horizontal="center" vertical="center"/>
    </xf>
    <xf numFmtId="0" fontId="27" fillId="0" borderId="3" xfId="0" applyFont="1" applyBorder="1" applyAlignment="1">
      <alignment vertical="center" shrinkToFit="1"/>
    </xf>
    <xf numFmtId="0" fontId="26" fillId="0" borderId="2" xfId="0" applyFont="1" applyBorder="1" applyAlignment="1">
      <alignment vertical="center"/>
    </xf>
    <xf numFmtId="0" fontId="26" fillId="0" borderId="3" xfId="0" applyFont="1" applyBorder="1" applyAlignment="1">
      <alignment vertical="center"/>
    </xf>
    <xf numFmtId="0" fontId="27" fillId="0" borderId="3" xfId="0" applyFont="1" applyBorder="1" applyAlignment="1">
      <alignment vertical="center"/>
    </xf>
    <xf numFmtId="0" fontId="25" fillId="0" borderId="3" xfId="0" applyFont="1" applyBorder="1" applyAlignment="1">
      <alignment vertical="center"/>
    </xf>
    <xf numFmtId="0" fontId="3" fillId="0" borderId="1" xfId="0" applyFont="1" applyBorder="1" applyAlignment="1">
      <alignment horizontal="center" vertical="center" wrapText="1"/>
    </xf>
    <xf numFmtId="0" fontId="2" fillId="0" borderId="52" xfId="0" applyFont="1" applyBorder="1" applyAlignment="1">
      <alignment horizontal="center"/>
    </xf>
    <xf numFmtId="0" fontId="17" fillId="0" borderId="2" xfId="1" applyBorder="1" applyAlignment="1" applyProtection="1">
      <alignment vertical="center" wrapText="1"/>
    </xf>
    <xf numFmtId="0" fontId="9" fillId="0" borderId="0" xfId="0" applyFont="1" applyAlignment="1">
      <alignment shrinkToFit="1"/>
    </xf>
    <xf numFmtId="0" fontId="3" fillId="0" borderId="0" xfId="0" applyFont="1" applyAlignment="1">
      <alignment vertical="center" shrinkToFit="1"/>
    </xf>
    <xf numFmtId="0" fontId="9" fillId="0" borderId="52" xfId="0" applyFont="1" applyBorder="1"/>
    <xf numFmtId="0" fontId="3" fillId="0" borderId="52" xfId="0" applyFont="1" applyBorder="1"/>
    <xf numFmtId="0" fontId="20" fillId="0" borderId="52" xfId="0" applyFont="1" applyBorder="1"/>
    <xf numFmtId="0" fontId="6" fillId="0" borderId="0" xfId="0" applyFont="1" applyAlignment="1">
      <alignment vertical="center"/>
    </xf>
    <xf numFmtId="0" fontId="8" fillId="0" borderId="0" xfId="0" applyFont="1" applyAlignment="1" applyProtection="1">
      <alignment vertical="center"/>
      <protection locked="0"/>
    </xf>
    <xf numFmtId="0" fontId="3" fillId="0" borderId="0" xfId="0" applyFont="1" applyAlignment="1">
      <alignment vertical="center"/>
    </xf>
    <xf numFmtId="0" fontId="1" fillId="0" borderId="0" xfId="0" applyFont="1" applyAlignment="1">
      <alignment vertical="center"/>
    </xf>
    <xf numFmtId="0" fontId="17" fillId="0" borderId="2" xfId="1" applyFill="1" applyBorder="1" applyAlignment="1" applyProtection="1">
      <alignment vertical="center" wrapText="1"/>
    </xf>
    <xf numFmtId="0" fontId="17" fillId="0" borderId="2" xfId="1" applyBorder="1" applyAlignment="1" applyProtection="1">
      <alignment horizontal="left" vertical="center" wrapText="1"/>
    </xf>
    <xf numFmtId="0" fontId="3" fillId="0" borderId="81" xfId="0" applyFont="1" applyBorder="1" applyAlignment="1">
      <alignment horizontal="center" vertical="center" wrapText="1"/>
    </xf>
    <xf numFmtId="0" fontId="3" fillId="0" borderId="29" xfId="0" applyFont="1" applyBorder="1" applyAlignment="1">
      <alignment horizontal="left" vertical="center" wrapText="1"/>
    </xf>
    <xf numFmtId="0" fontId="3" fillId="0" borderId="29" xfId="0" applyFont="1" applyBorder="1" applyAlignment="1">
      <alignment horizontal="center" vertical="center" wrapText="1"/>
    </xf>
    <xf numFmtId="0" fontId="3" fillId="0" borderId="78" xfId="0" applyFont="1" applyBorder="1" applyAlignment="1">
      <alignment horizontal="left" vertical="center" wrapText="1"/>
    </xf>
    <xf numFmtId="0" fontId="3" fillId="0" borderId="75" xfId="0" applyFont="1" applyBorder="1" applyAlignment="1">
      <alignment horizontal="center" vertical="center"/>
    </xf>
    <xf numFmtId="0" fontId="7" fillId="0" borderId="2" xfId="0" applyFont="1" applyBorder="1" applyAlignment="1">
      <alignment horizontal="center" vertical="center"/>
    </xf>
    <xf numFmtId="14" fontId="7" fillId="0" borderId="0" xfId="0" applyNumberFormat="1" applyFont="1" applyAlignment="1">
      <alignment horizontal="left"/>
    </xf>
    <xf numFmtId="0" fontId="3" fillId="0" borderId="33" xfId="0" applyFont="1" applyBorder="1" applyAlignment="1">
      <alignment horizontal="left" vertical="center" wrapText="1"/>
    </xf>
    <xf numFmtId="0" fontId="32" fillId="0" borderId="33" xfId="0" applyFont="1" applyBorder="1" applyAlignment="1">
      <alignment horizontal="left" vertical="center"/>
    </xf>
    <xf numFmtId="0" fontId="32" fillId="0" borderId="2" xfId="0" applyFont="1" applyBorder="1" applyAlignment="1">
      <alignment horizontal="center" vertical="center"/>
    </xf>
    <xf numFmtId="0" fontId="32" fillId="0" borderId="2" xfId="0" applyFont="1" applyBorder="1" applyAlignment="1" applyProtection="1">
      <alignment horizontal="center" vertical="center"/>
      <protection locked="0"/>
    </xf>
    <xf numFmtId="0" fontId="32" fillId="0" borderId="2" xfId="0" applyFont="1" applyBorder="1" applyAlignment="1">
      <alignment horizontal="left" vertical="center" wrapText="1"/>
    </xf>
    <xf numFmtId="0" fontId="31" fillId="0" borderId="2" xfId="0" applyFont="1" applyBorder="1" applyAlignment="1">
      <alignment horizontal="left" vertical="center"/>
    </xf>
    <xf numFmtId="0" fontId="32" fillId="0" borderId="2" xfId="0" applyFont="1" applyBorder="1" applyAlignment="1">
      <alignment vertical="center"/>
    </xf>
    <xf numFmtId="0" fontId="33" fillId="0" borderId="2" xfId="1" applyFont="1" applyBorder="1" applyAlignment="1" applyProtection="1">
      <alignment vertical="center" wrapText="1"/>
    </xf>
    <xf numFmtId="0" fontId="32" fillId="0" borderId="33" xfId="0" applyFont="1" applyBorder="1" applyAlignment="1">
      <alignment horizontal="right" vertical="center"/>
    </xf>
    <xf numFmtId="0" fontId="32" fillId="0" borderId="34" xfId="0" applyFont="1" applyBorder="1" applyAlignment="1">
      <alignment horizontal="right" vertical="center"/>
    </xf>
    <xf numFmtId="14" fontId="3" fillId="0" borderId="37" xfId="0" applyNumberFormat="1" applyFont="1" applyBorder="1" applyAlignment="1">
      <alignment horizontal="left" vertical="center" indent="1"/>
    </xf>
    <xf numFmtId="0" fontId="0" fillId="0" borderId="43" xfId="0" applyBorder="1"/>
    <xf numFmtId="0" fontId="0" fillId="0" borderId="44" xfId="0" applyBorder="1"/>
    <xf numFmtId="0" fontId="6" fillId="0" borderId="35"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6" fillId="0" borderId="84" xfId="0" applyFont="1" applyBorder="1" applyAlignment="1">
      <alignment horizontal="center" vertical="top"/>
    </xf>
    <xf numFmtId="0" fontId="6" fillId="0" borderId="29" xfId="0" applyFont="1" applyBorder="1" applyAlignment="1" applyProtection="1">
      <alignment horizontal="center" vertical="center"/>
      <protection locked="0"/>
    </xf>
    <xf numFmtId="0" fontId="6" fillId="0" borderId="23" xfId="0" applyFont="1" applyBorder="1" applyAlignment="1" applyProtection="1">
      <alignment horizontal="center" vertical="center"/>
      <protection locked="0"/>
    </xf>
    <xf numFmtId="0" fontId="3" fillId="0" borderId="22" xfId="0" applyFont="1" applyBorder="1" applyAlignment="1">
      <alignment horizontal="center" vertical="center"/>
    </xf>
    <xf numFmtId="0" fontId="3" fillId="0" borderId="87" xfId="0" applyFont="1" applyBorder="1" applyAlignment="1">
      <alignment horizontal="center" vertical="center"/>
    </xf>
    <xf numFmtId="0" fontId="3" fillId="0" borderId="2" xfId="0" applyFont="1" applyBorder="1" applyAlignment="1">
      <alignment horizontal="left"/>
    </xf>
    <xf numFmtId="0" fontId="3" fillId="0" borderId="2" xfId="0" applyFont="1" applyBorder="1"/>
    <xf numFmtId="0" fontId="3" fillId="0" borderId="76" xfId="0" applyFont="1" applyBorder="1" applyAlignment="1">
      <alignment horizontal="left" vertical="center"/>
    </xf>
    <xf numFmtId="0" fontId="6" fillId="4" borderId="0" xfId="0" applyFont="1" applyFill="1" applyAlignment="1" applyProtection="1">
      <alignment horizontal="center" vertical="center"/>
      <protection locked="0"/>
    </xf>
    <xf numFmtId="0" fontId="3" fillId="0" borderId="36" xfId="0" applyFont="1" applyBorder="1" applyAlignment="1">
      <alignment horizontal="left" vertical="center" wrapText="1"/>
    </xf>
    <xf numFmtId="0" fontId="7" fillId="0" borderId="2" xfId="0" applyFont="1" applyBorder="1" applyAlignment="1">
      <alignment horizontal="left" vertical="center"/>
    </xf>
    <xf numFmtId="0" fontId="0" fillId="0" borderId="0" xfId="0"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69" xfId="0" applyFont="1" applyBorder="1" applyAlignment="1" applyProtection="1">
      <alignment horizontal="center" vertical="center"/>
      <protection locked="0"/>
    </xf>
    <xf numFmtId="0" fontId="6" fillId="0" borderId="83" xfId="0" applyFont="1" applyBorder="1" applyAlignment="1" applyProtection="1">
      <alignment horizontal="center" vertical="center" wrapText="1" shrinkToFit="1"/>
      <protection locked="0"/>
    </xf>
    <xf numFmtId="0" fontId="6" fillId="0" borderId="21" xfId="0" applyFont="1" applyBorder="1" applyAlignment="1" applyProtection="1">
      <alignment horizontal="center" vertical="center" wrapText="1" shrinkToFit="1"/>
      <protection locked="0"/>
    </xf>
    <xf numFmtId="0" fontId="6" fillId="0" borderId="24" xfId="0" applyFont="1" applyBorder="1" applyAlignment="1" applyProtection="1">
      <alignment horizontal="center" vertical="center"/>
      <protection locked="0"/>
    </xf>
    <xf numFmtId="0" fontId="6" fillId="0" borderId="86" xfId="0" applyFont="1" applyBorder="1" applyAlignment="1" applyProtection="1">
      <alignment horizontal="center" vertical="center"/>
      <protection locked="0"/>
    </xf>
    <xf numFmtId="0" fontId="3" fillId="0" borderId="33" xfId="0" applyFont="1" applyBorder="1" applyAlignment="1" applyProtection="1">
      <alignment horizontal="left" vertical="center" wrapText="1"/>
      <protection locked="0"/>
    </xf>
    <xf numFmtId="0" fontId="3" fillId="0" borderId="41" xfId="0" applyFont="1" applyBorder="1" applyAlignment="1" applyProtection="1">
      <alignment horizontal="left" vertical="center" wrapText="1"/>
      <protection locked="0"/>
    </xf>
    <xf numFmtId="0" fontId="6" fillId="0" borderId="83"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6" fillId="0" borderId="85" xfId="0" applyFont="1" applyBorder="1" applyAlignment="1">
      <alignment horizontal="center" vertical="top"/>
    </xf>
    <xf numFmtId="0" fontId="6" fillId="0" borderId="25" xfId="0" applyFont="1" applyBorder="1" applyAlignment="1">
      <alignment horizontal="center" vertical="top"/>
    </xf>
    <xf numFmtId="0" fontId="6" fillId="0" borderId="26" xfId="0" applyFont="1" applyBorder="1" applyAlignment="1">
      <alignment horizontal="center" vertical="top"/>
    </xf>
    <xf numFmtId="0" fontId="6" fillId="0" borderId="85" xfId="0" applyFont="1" applyBorder="1" applyAlignment="1" applyProtection="1">
      <alignment horizontal="center" vertical="top"/>
      <protection locked="0"/>
    </xf>
    <xf numFmtId="0" fontId="6" fillId="0" borderId="26" xfId="0" applyFont="1" applyBorder="1" applyAlignment="1" applyProtection="1">
      <alignment horizontal="center" vertical="top"/>
      <protection locked="0"/>
    </xf>
    <xf numFmtId="0" fontId="3" fillId="0" borderId="38" xfId="0" applyFont="1" applyBorder="1" applyAlignment="1" applyProtection="1">
      <alignment horizontal="left" vertical="center" wrapText="1"/>
      <protection locked="0"/>
    </xf>
    <xf numFmtId="0" fontId="3" fillId="0" borderId="39"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33" xfId="0" applyFont="1" applyBorder="1" applyAlignment="1" applyProtection="1">
      <alignment horizontal="left" vertical="center"/>
      <protection locked="0"/>
    </xf>
    <xf numFmtId="0" fontId="3" fillId="0" borderId="33" xfId="0" applyFont="1" applyBorder="1" applyAlignment="1">
      <alignment horizontal="left" vertical="center"/>
    </xf>
    <xf numFmtId="0" fontId="3" fillId="0" borderId="41" xfId="0" applyFont="1" applyBorder="1" applyAlignment="1">
      <alignment horizontal="left" vertical="center"/>
    </xf>
    <xf numFmtId="0" fontId="6" fillId="0" borderId="14" xfId="0" applyFont="1" applyBorder="1" applyAlignment="1" applyProtection="1">
      <alignment horizontal="left" vertical="center" wrapText="1"/>
      <protection locked="0"/>
    </xf>
    <xf numFmtId="0" fontId="6" fillId="0" borderId="3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4" fillId="0" borderId="0" xfId="0" applyFont="1" applyAlignment="1" applyProtection="1">
      <alignment vertical="center"/>
      <protection locked="0"/>
    </xf>
    <xf numFmtId="0" fontId="0" fillId="0" borderId="0" xfId="0" applyAlignment="1">
      <alignment vertical="center"/>
    </xf>
    <xf numFmtId="0" fontId="7" fillId="0" borderId="48" xfId="0" applyFont="1" applyBorder="1" applyAlignment="1" applyProtection="1">
      <alignment horizontal="left" vertical="center" shrinkToFit="1"/>
      <protection locked="0"/>
    </xf>
    <xf numFmtId="0" fontId="3" fillId="0" borderId="0" xfId="0" applyFont="1" applyAlignment="1" applyProtection="1">
      <alignment horizontal="left" vertical="center" shrinkToFit="1"/>
      <protection locked="0"/>
    </xf>
    <xf numFmtId="0" fontId="3" fillId="0" borderId="49" xfId="0" applyFont="1" applyBorder="1" applyAlignment="1" applyProtection="1">
      <alignment horizontal="left" vertical="center" shrinkToFit="1"/>
      <protection locked="0"/>
    </xf>
    <xf numFmtId="14" fontId="0" fillId="0" borderId="56" xfId="0" applyNumberFormat="1" applyBorder="1" applyAlignment="1" applyProtection="1">
      <alignment horizontal="center" vertical="center"/>
      <protection locked="0"/>
    </xf>
    <xf numFmtId="14" fontId="1" fillId="0" borderId="57" xfId="0" applyNumberFormat="1" applyFont="1" applyBorder="1" applyAlignment="1" applyProtection="1">
      <alignment horizontal="center" vertical="center"/>
      <protection locked="0"/>
    </xf>
    <xf numFmtId="0" fontId="7" fillId="0" borderId="0" xfId="0" applyFont="1" applyAlignment="1" applyProtection="1">
      <alignment horizontal="left" vertical="center"/>
      <protection locked="0"/>
    </xf>
    <xf numFmtId="0" fontId="1" fillId="0" borderId="0" xfId="0" applyFont="1" applyAlignment="1" applyProtection="1">
      <alignment horizontal="left" vertical="center"/>
      <protection locked="0"/>
    </xf>
    <xf numFmtId="0" fontId="0" fillId="0" borderId="38" xfId="0" applyBorder="1" applyAlignment="1" applyProtection="1">
      <alignment horizontal="center" vertical="center"/>
      <protection locked="0"/>
    </xf>
    <xf numFmtId="0" fontId="0" fillId="0" borderId="58" xfId="0" applyBorder="1" applyAlignment="1" applyProtection="1">
      <alignment horizontal="center" vertical="center"/>
      <protection locked="0"/>
    </xf>
    <xf numFmtId="0" fontId="0" fillId="0" borderId="45" xfId="0" applyBorder="1" applyAlignment="1" applyProtection="1">
      <alignment horizontal="center" vertical="center"/>
      <protection locked="0"/>
    </xf>
    <xf numFmtId="0" fontId="0" fillId="0" borderId="59" xfId="0" applyBorder="1" applyAlignment="1" applyProtection="1">
      <alignment horizontal="center" vertical="center"/>
      <protection locked="0"/>
    </xf>
    <xf numFmtId="0" fontId="7" fillId="0" borderId="29" xfId="0" applyFont="1" applyBorder="1" applyAlignment="1" applyProtection="1">
      <alignment horizontal="left" vertical="center"/>
      <protection locked="0"/>
    </xf>
    <xf numFmtId="0" fontId="3" fillId="0" borderId="29" xfId="0" applyFont="1" applyBorder="1" applyAlignment="1" applyProtection="1">
      <alignment horizontal="left" vertical="center"/>
      <protection locked="0"/>
    </xf>
    <xf numFmtId="0" fontId="12" fillId="0" borderId="27" xfId="0" applyFont="1" applyBorder="1" applyAlignment="1" applyProtection="1">
      <alignment horizontal="center" vertical="center"/>
      <protection locked="0"/>
    </xf>
    <xf numFmtId="0" fontId="4" fillId="0" borderId="28" xfId="0" applyFont="1" applyBorder="1" applyAlignment="1">
      <alignment horizontal="center" vertical="center"/>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0" fillId="0" borderId="60" xfId="0" applyBorder="1" applyAlignment="1">
      <alignment horizontal="center" vertical="center"/>
    </xf>
    <xf numFmtId="0" fontId="0" fillId="0" borderId="54" xfId="0" applyBorder="1" applyAlignment="1">
      <alignment horizontal="center" vertical="center"/>
    </xf>
    <xf numFmtId="0" fontId="1" fillId="0" borderId="28" xfId="0" applyFont="1" applyBorder="1" applyAlignment="1" applyProtection="1">
      <alignment horizontal="center" vertical="center" shrinkToFit="1"/>
      <protection locked="0"/>
    </xf>
    <xf numFmtId="0" fontId="7" fillId="0" borderId="51" xfId="0" applyFont="1" applyBorder="1" applyAlignment="1" applyProtection="1">
      <alignment horizontal="left" vertical="center" wrapText="1"/>
      <protection locked="0"/>
    </xf>
    <xf numFmtId="0" fontId="3" fillId="0" borderId="52" xfId="0" applyFont="1" applyBorder="1" applyAlignment="1" applyProtection="1">
      <alignment horizontal="left" vertical="center"/>
      <protection locked="0"/>
    </xf>
    <xf numFmtId="0" fontId="3" fillId="0" borderId="53" xfId="0" applyFont="1" applyBorder="1" applyAlignment="1" applyProtection="1">
      <alignment horizontal="left" vertical="center"/>
      <protection locked="0"/>
    </xf>
    <xf numFmtId="0" fontId="4" fillId="0" borderId="48" xfId="0" applyFont="1" applyBorder="1" applyAlignment="1" applyProtection="1">
      <alignment horizontal="left" vertical="center"/>
      <protection locked="0"/>
    </xf>
    <xf numFmtId="0" fontId="5" fillId="0" borderId="0" xfId="0" applyFont="1" applyAlignment="1" applyProtection="1">
      <alignment horizontal="left" vertical="center"/>
      <protection locked="0"/>
    </xf>
    <xf numFmtId="0" fontId="5" fillId="0" borderId="49" xfId="0" applyFont="1" applyBorder="1" applyAlignment="1" applyProtection="1">
      <alignment horizontal="left" vertical="center"/>
      <protection locked="0"/>
    </xf>
    <xf numFmtId="14" fontId="0" fillId="0" borderId="54" xfId="0" applyNumberFormat="1" applyBorder="1" applyAlignment="1" applyProtection="1">
      <alignment horizontal="center" vertical="center"/>
      <protection locked="0"/>
    </xf>
    <xf numFmtId="14" fontId="1" fillId="0" borderId="54" xfId="0" applyNumberFormat="1" applyFont="1" applyBorder="1" applyAlignment="1" applyProtection="1">
      <alignment horizontal="center" vertical="center"/>
      <protection locked="0"/>
    </xf>
    <xf numFmtId="0" fontId="1" fillId="0" borderId="47" xfId="0" applyFont="1" applyBorder="1" applyAlignment="1" applyProtection="1">
      <alignment horizontal="center" vertical="center" shrinkToFit="1"/>
      <protection locked="0"/>
    </xf>
    <xf numFmtId="0" fontId="13" fillId="0" borderId="21" xfId="0" applyFont="1" applyBorder="1" applyAlignment="1" applyProtection="1">
      <alignment horizontal="left" vertical="top" wrapText="1"/>
      <protection locked="0"/>
    </xf>
    <xf numFmtId="0" fontId="0" fillId="0" borderId="30" xfId="0" applyBorder="1" applyAlignment="1">
      <alignment vertical="center"/>
    </xf>
    <xf numFmtId="0" fontId="0" fillId="0" borderId="31" xfId="0" applyBorder="1" applyAlignment="1">
      <alignment vertical="center"/>
    </xf>
    <xf numFmtId="0" fontId="0" fillId="0" borderId="31" xfId="0" applyBorder="1" applyAlignment="1" applyProtection="1">
      <alignment vertical="center"/>
      <protection locked="0"/>
    </xf>
    <xf numFmtId="0" fontId="7" fillId="0" borderId="31" xfId="0" applyFont="1" applyBorder="1" applyAlignment="1" applyProtection="1">
      <alignment horizontal="left" vertical="center" shrinkToFit="1"/>
      <protection locked="0"/>
    </xf>
    <xf numFmtId="0" fontId="7" fillId="0" borderId="32" xfId="0" applyFont="1" applyBorder="1" applyAlignment="1" applyProtection="1">
      <alignment horizontal="left" vertical="center" shrinkToFit="1"/>
      <protection locked="0"/>
    </xf>
    <xf numFmtId="0" fontId="6" fillId="0" borderId="1" xfId="0" applyFont="1" applyBorder="1" applyAlignment="1">
      <alignment vertical="center"/>
    </xf>
    <xf numFmtId="0" fontId="6" fillId="0" borderId="2" xfId="0" applyFont="1" applyBorder="1" applyAlignment="1">
      <alignment vertical="center"/>
    </xf>
    <xf numFmtId="0" fontId="6" fillId="0" borderId="3" xfId="0" applyFont="1" applyBorder="1" applyAlignment="1">
      <alignment vertical="center"/>
    </xf>
    <xf numFmtId="0" fontId="0" fillId="0" borderId="40" xfId="0" applyBorder="1" applyAlignment="1" applyProtection="1">
      <alignment horizontal="center" vertical="center"/>
      <protection locked="0"/>
    </xf>
    <xf numFmtId="0" fontId="0" fillId="0" borderId="46" xfId="0" applyBorder="1" applyAlignment="1" applyProtection="1">
      <alignment horizontal="center" vertical="center"/>
      <protection locked="0"/>
    </xf>
    <xf numFmtId="0" fontId="6" fillId="0" borderId="31" xfId="0" applyFont="1" applyBorder="1" applyAlignment="1">
      <alignment horizontal="left" vertical="center" wrapText="1"/>
    </xf>
    <xf numFmtId="0" fontId="6" fillId="0" borderId="69" xfId="0" applyFont="1" applyBorder="1" applyAlignment="1">
      <alignment horizontal="left" vertical="center" wrapText="1"/>
    </xf>
    <xf numFmtId="0" fontId="6" fillId="0" borderId="50" xfId="0" applyFont="1" applyBorder="1" applyAlignment="1" applyProtection="1">
      <alignment horizontal="center" vertical="center"/>
      <protection locked="0"/>
    </xf>
    <xf numFmtId="0" fontId="6" fillId="0" borderId="72" xfId="0" applyFont="1" applyBorder="1" applyAlignment="1" applyProtection="1">
      <alignment horizontal="center" vertical="center"/>
      <protection locked="0"/>
    </xf>
    <xf numFmtId="0" fontId="6" fillId="0" borderId="14" xfId="0" applyFont="1" applyBorder="1" applyAlignment="1">
      <alignment horizontal="center" vertical="center"/>
    </xf>
    <xf numFmtId="0" fontId="6" fillId="0" borderId="72" xfId="0" applyFont="1" applyBorder="1" applyAlignment="1">
      <alignment horizontal="center" vertical="center"/>
    </xf>
    <xf numFmtId="179" fontId="6" fillId="0" borderId="71" xfId="0" applyNumberFormat="1" applyFont="1" applyBorder="1" applyAlignment="1">
      <alignment horizontal="left" vertical="center" wrapText="1"/>
    </xf>
    <xf numFmtId="179" fontId="6" fillId="0" borderId="33" xfId="0" applyNumberFormat="1" applyFont="1" applyBorder="1" applyAlignment="1">
      <alignment horizontal="left" vertical="center" wrapText="1"/>
    </xf>
    <xf numFmtId="179" fontId="6" fillId="0" borderId="34" xfId="0" applyNumberFormat="1" applyFont="1" applyBorder="1" applyAlignment="1">
      <alignment horizontal="left" vertical="center" wrapText="1"/>
    </xf>
    <xf numFmtId="32" fontId="6" fillId="0" borderId="71" xfId="0" applyNumberFormat="1" applyFont="1" applyBorder="1" applyAlignment="1">
      <alignment horizontal="left" vertical="center"/>
    </xf>
    <xf numFmtId="0" fontId="6" fillId="0" borderId="33" xfId="0" applyFont="1" applyBorder="1" applyAlignment="1">
      <alignment horizontal="left" vertical="center"/>
    </xf>
    <xf numFmtId="0" fontId="6" fillId="0" borderId="41" xfId="0" applyFont="1" applyBorder="1" applyAlignment="1">
      <alignment horizontal="left" vertical="center"/>
    </xf>
    <xf numFmtId="14" fontId="6" fillId="0" borderId="71" xfId="0" applyNumberFormat="1" applyFont="1" applyBorder="1" applyAlignment="1">
      <alignment horizontal="left" vertical="center" wrapText="1"/>
    </xf>
    <xf numFmtId="14" fontId="6" fillId="0" borderId="33" xfId="0" applyNumberFormat="1" applyFont="1" applyBorder="1" applyAlignment="1">
      <alignment horizontal="left" vertical="center" wrapText="1"/>
    </xf>
    <xf numFmtId="14" fontId="6" fillId="0" borderId="34" xfId="0" applyNumberFormat="1" applyFont="1" applyBorder="1" applyAlignment="1">
      <alignment horizontal="left" vertical="center" wrapText="1"/>
    </xf>
    <xf numFmtId="0" fontId="6" fillId="0" borderId="70" xfId="0" applyFont="1" applyBorder="1" applyAlignment="1">
      <alignment horizontal="center" vertical="center"/>
    </xf>
    <xf numFmtId="0" fontId="0" fillId="0" borderId="66" xfId="0" applyBorder="1" applyAlignment="1" applyProtection="1">
      <alignment horizontal="left" vertical="top" wrapText="1"/>
      <protection locked="0"/>
    </xf>
    <xf numFmtId="0" fontId="0" fillId="0" borderId="39" xfId="0" applyBorder="1" applyAlignment="1">
      <alignment horizontal="left" vertical="top" wrapText="1"/>
    </xf>
    <xf numFmtId="0" fontId="0" fillId="0" borderId="40" xfId="0" applyBorder="1" applyAlignment="1">
      <alignment horizontal="left" vertical="top" wrapText="1"/>
    </xf>
    <xf numFmtId="0" fontId="0" fillId="0" borderId="37" xfId="0" applyBorder="1" applyAlignment="1">
      <alignment horizontal="left" vertical="top" wrapText="1"/>
    </xf>
    <xf numFmtId="0" fontId="0" fillId="0" borderId="0" xfId="0" applyAlignment="1">
      <alignment horizontal="left" vertical="top" wrapText="1"/>
    </xf>
    <xf numFmtId="0" fontId="0" fillId="0" borderId="63" xfId="0" applyBorder="1" applyAlignment="1">
      <alignment horizontal="left" vertical="top" wrapText="1"/>
    </xf>
    <xf numFmtId="0" fontId="0" fillId="0" borderId="64" xfId="0" applyBorder="1" applyAlignment="1">
      <alignment horizontal="left" vertical="top" wrapText="1"/>
    </xf>
    <xf numFmtId="0" fontId="0" fillId="0" borderId="52" xfId="0" applyBorder="1" applyAlignment="1">
      <alignment horizontal="left" vertical="top" wrapText="1"/>
    </xf>
    <xf numFmtId="0" fontId="0" fillId="0" borderId="65" xfId="0" applyBorder="1" applyAlignment="1">
      <alignment horizontal="left" vertical="top" wrapText="1"/>
    </xf>
    <xf numFmtId="0" fontId="6" fillId="0" borderId="35" xfId="0" applyFont="1" applyBorder="1" applyAlignment="1">
      <alignment horizontal="center" vertical="center" wrapText="1"/>
    </xf>
    <xf numFmtId="0" fontId="0" fillId="0" borderId="67" xfId="0" applyBorder="1" applyAlignment="1">
      <alignment horizontal="center" vertical="center" wrapText="1"/>
    </xf>
    <xf numFmtId="0" fontId="0" fillId="0" borderId="2" xfId="0" applyBorder="1" applyAlignment="1">
      <alignment vertical="center"/>
    </xf>
    <xf numFmtId="0" fontId="1" fillId="0" borderId="2" xfId="0" applyFont="1" applyBorder="1" applyAlignment="1">
      <alignment vertical="center"/>
    </xf>
    <xf numFmtId="0" fontId="1" fillId="0" borderId="3" xfId="0" applyFont="1" applyBorder="1" applyAlignment="1">
      <alignment vertical="center"/>
    </xf>
    <xf numFmtId="0" fontId="0" fillId="0" borderId="36" xfId="0" applyBorder="1" applyAlignment="1">
      <alignment vertical="center"/>
    </xf>
    <xf numFmtId="0" fontId="1" fillId="0" borderId="36" xfId="0" applyFont="1" applyBorder="1" applyAlignment="1">
      <alignment vertical="center"/>
    </xf>
    <xf numFmtId="0" fontId="3" fillId="0" borderId="39" xfId="0" applyFont="1" applyBorder="1" applyAlignment="1">
      <alignment vertical="center" shrinkToFit="1"/>
    </xf>
    <xf numFmtId="0" fontId="3" fillId="0" borderId="39" xfId="0" applyFont="1" applyBorder="1" applyAlignment="1">
      <alignment vertical="center"/>
    </xf>
    <xf numFmtId="0" fontId="3" fillId="0" borderId="40" xfId="0" applyFont="1" applyBorder="1" applyAlignment="1">
      <alignment vertical="center"/>
    </xf>
    <xf numFmtId="0" fontId="6" fillId="0" borderId="50" xfId="0" applyFont="1" applyBorder="1" applyAlignment="1" applyProtection="1">
      <alignment horizontal="left" vertical="center" wrapText="1"/>
      <protection locked="0"/>
    </xf>
    <xf numFmtId="0" fontId="0" fillId="0" borderId="33" xfId="0" applyBorder="1" applyAlignment="1">
      <alignment horizontal="left" vertical="center" wrapText="1"/>
    </xf>
    <xf numFmtId="20" fontId="6" fillId="0" borderId="33" xfId="0" applyNumberFormat="1" applyFont="1" applyBorder="1" applyAlignment="1">
      <alignment horizontal="left" vertical="center" wrapText="1"/>
    </xf>
    <xf numFmtId="0" fontId="0" fillId="0" borderId="34" xfId="0" applyBorder="1" applyAlignment="1">
      <alignment horizontal="left" vertical="center" wrapText="1"/>
    </xf>
    <xf numFmtId="0" fontId="6" fillId="0" borderId="50" xfId="0" applyFont="1" applyBorder="1" applyAlignment="1" applyProtection="1">
      <alignment horizontal="left" vertical="center"/>
      <protection locked="0"/>
    </xf>
    <xf numFmtId="0" fontId="6" fillId="0" borderId="33" xfId="0" applyFont="1" applyBorder="1" applyAlignment="1" applyProtection="1">
      <alignment horizontal="left" vertical="center"/>
      <protection locked="0"/>
    </xf>
    <xf numFmtId="0" fontId="6" fillId="0" borderId="41" xfId="0" applyFont="1" applyBorder="1" applyAlignment="1" applyProtection="1">
      <alignment horizontal="left" vertical="center"/>
      <protection locked="0"/>
    </xf>
    <xf numFmtId="0" fontId="6" fillId="0" borderId="14" xfId="0" applyFont="1" applyBorder="1" applyAlignment="1" applyProtection="1">
      <alignment horizontal="left" vertical="center"/>
      <protection locked="0"/>
    </xf>
    <xf numFmtId="0" fontId="0" fillId="0" borderId="14" xfId="0" applyBorder="1" applyAlignment="1" applyProtection="1">
      <alignment horizontal="left" vertical="center"/>
      <protection locked="0"/>
    </xf>
    <xf numFmtId="0" fontId="0" fillId="0" borderId="34" xfId="0" applyBorder="1" applyAlignment="1" applyProtection="1">
      <alignment horizontal="left" vertical="center"/>
      <protection locked="0"/>
    </xf>
    <xf numFmtId="0" fontId="6" fillId="0" borderId="32" xfId="0" applyFont="1" applyBorder="1" applyAlignment="1">
      <alignment horizontal="left" vertical="center" wrapText="1"/>
    </xf>
    <xf numFmtId="0" fontId="6" fillId="0" borderId="30" xfId="0" applyFont="1" applyBorder="1" applyAlignment="1">
      <alignment horizontal="center" vertical="center"/>
    </xf>
    <xf numFmtId="0" fontId="6" fillId="0" borderId="71" xfId="0" applyFont="1" applyBorder="1" applyAlignment="1">
      <alignment horizontal="left" vertical="center" wrapText="1"/>
    </xf>
    <xf numFmtId="0" fontId="6" fillId="0" borderId="33" xfId="0" applyFont="1" applyBorder="1" applyAlignment="1">
      <alignment horizontal="left" vertical="center" wrapText="1"/>
    </xf>
    <xf numFmtId="0" fontId="6" fillId="0" borderId="41" xfId="0" applyFont="1" applyBorder="1" applyAlignment="1">
      <alignment horizontal="left" vertical="center" wrapText="1"/>
    </xf>
    <xf numFmtId="0" fontId="6" fillId="0" borderId="71" xfId="0" applyFont="1" applyBorder="1" applyAlignment="1">
      <alignment horizontal="left" vertical="center"/>
    </xf>
    <xf numFmtId="0" fontId="6" fillId="0" borderId="34" xfId="0" applyFont="1" applyBorder="1" applyAlignment="1">
      <alignment horizontal="left" vertical="center"/>
    </xf>
    <xf numFmtId="0" fontId="5" fillId="0" borderId="6" xfId="0" applyFont="1" applyBorder="1" applyAlignment="1">
      <alignment vertical="center" shrinkToFit="1"/>
    </xf>
    <xf numFmtId="0" fontId="0" fillId="0" borderId="16" xfId="0" applyBorder="1" applyAlignment="1">
      <alignment vertical="center" shrinkToFit="1"/>
    </xf>
    <xf numFmtId="0" fontId="7" fillId="0" borderId="52" xfId="0" applyFont="1" applyBorder="1" applyAlignment="1">
      <alignment shrinkToFit="1"/>
    </xf>
    <xf numFmtId="0" fontId="3" fillId="0" borderId="52" xfId="0" applyFont="1" applyBorder="1" applyAlignment="1">
      <alignment shrinkToFit="1"/>
    </xf>
    <xf numFmtId="0" fontId="0" fillId="0" borderId="52" xfId="0" applyBorder="1" applyAlignment="1">
      <alignment shrinkToFit="1"/>
    </xf>
    <xf numFmtId="0" fontId="13" fillId="0" borderId="52" xfId="0" applyFont="1" applyBorder="1" applyAlignment="1">
      <alignment shrinkToFit="1"/>
    </xf>
    <xf numFmtId="0" fontId="2" fillId="0" borderId="61" xfId="0" applyFont="1" applyBorder="1" applyAlignment="1">
      <alignment horizontal="center" vertical="center" shrinkToFit="1"/>
    </xf>
    <xf numFmtId="0" fontId="2" fillId="0" borderId="62" xfId="0" applyFont="1" applyBorder="1" applyAlignment="1">
      <alignment horizontal="center" vertical="center" shrinkToFit="1"/>
    </xf>
    <xf numFmtId="0" fontId="2" fillId="0" borderId="21" xfId="0" applyFont="1" applyBorder="1" applyAlignment="1">
      <alignment horizontal="center" vertical="center" shrinkToFit="1"/>
    </xf>
    <xf numFmtId="0" fontId="18" fillId="0" borderId="2" xfId="0" applyFont="1" applyBorder="1" applyAlignment="1">
      <alignment horizontal="center" vertical="center"/>
    </xf>
    <xf numFmtId="0" fontId="29" fillId="0" borderId="55" xfId="0" applyFont="1" applyBorder="1" applyAlignment="1">
      <alignment horizontal="center" vertical="center" wrapText="1"/>
    </xf>
    <xf numFmtId="0" fontId="30" fillId="0" borderId="31" xfId="0" applyFont="1" applyBorder="1" applyAlignment="1">
      <alignment vertical="center" wrapText="1"/>
    </xf>
    <xf numFmtId="0" fontId="30" fillId="0" borderId="69" xfId="0" applyFont="1" applyBorder="1" applyAlignment="1">
      <alignment vertical="center" wrapText="1"/>
    </xf>
    <xf numFmtId="0" fontId="26" fillId="0" borderId="36" xfId="0" applyFont="1" applyBorder="1" applyAlignment="1">
      <alignment horizontal="center" vertical="center"/>
    </xf>
    <xf numFmtId="0" fontId="26" fillId="0" borderId="76" xfId="0" applyFont="1" applyBorder="1" applyAlignment="1">
      <alignment horizontal="center" vertical="center"/>
    </xf>
    <xf numFmtId="0" fontId="27" fillId="0" borderId="74" xfId="0" applyFont="1" applyBorder="1" applyAlignment="1">
      <alignment horizontal="left" vertical="center" wrapText="1"/>
    </xf>
    <xf numFmtId="0" fontId="25" fillId="0" borderId="77" xfId="0" applyFont="1" applyBorder="1" applyAlignment="1">
      <alignment horizontal="left" vertical="center" wrapText="1"/>
    </xf>
    <xf numFmtId="0" fontId="26" fillId="0" borderId="14" xfId="0" applyFont="1" applyBorder="1" applyAlignment="1">
      <alignment horizontal="left" vertical="center" wrapText="1" shrinkToFit="1"/>
    </xf>
    <xf numFmtId="0" fontId="26" fillId="0" borderId="33" xfId="0" applyFont="1" applyBorder="1" applyAlignment="1">
      <alignment horizontal="left" vertical="center" wrapText="1" shrinkToFit="1"/>
    </xf>
    <xf numFmtId="0" fontId="26" fillId="0" borderId="34" xfId="0" applyFont="1" applyBorder="1" applyAlignment="1">
      <alignment horizontal="left" vertical="center" wrapText="1" shrinkToFit="1"/>
    </xf>
    <xf numFmtId="0" fontId="26" fillId="0" borderId="35" xfId="0" applyFont="1" applyBorder="1" applyAlignment="1">
      <alignment vertical="center" wrapText="1"/>
    </xf>
    <xf numFmtId="0" fontId="25" fillId="0" borderId="67" xfId="0" applyFont="1" applyBorder="1" applyAlignment="1">
      <alignment vertical="center" wrapText="1"/>
    </xf>
    <xf numFmtId="0" fontId="25" fillId="0" borderId="75" xfId="0" applyFont="1" applyBorder="1" applyAlignment="1">
      <alignment vertical="center" wrapText="1"/>
    </xf>
    <xf numFmtId="0" fontId="27" fillId="0" borderId="14" xfId="0" applyFont="1" applyBorder="1" applyAlignment="1">
      <alignment vertical="center" wrapText="1"/>
    </xf>
    <xf numFmtId="0" fontId="25" fillId="0" borderId="41" xfId="0" applyFont="1" applyBorder="1" applyAlignment="1">
      <alignment vertical="center" wrapText="1"/>
    </xf>
    <xf numFmtId="0" fontId="26" fillId="0" borderId="35" xfId="0" applyFont="1" applyBorder="1" applyAlignment="1">
      <alignment horizontal="left" vertical="center"/>
    </xf>
    <xf numFmtId="0" fontId="26" fillId="0" borderId="75" xfId="0" applyFont="1" applyBorder="1" applyAlignment="1">
      <alignment horizontal="left" vertical="center"/>
    </xf>
    <xf numFmtId="0" fontId="28" fillId="0" borderId="38" xfId="0" applyFont="1" applyBorder="1" applyAlignment="1">
      <alignment vertical="center" shrinkToFit="1"/>
    </xf>
    <xf numFmtId="0" fontId="28" fillId="0" borderId="39" xfId="0" applyFont="1" applyBorder="1" applyAlignment="1">
      <alignment vertical="center" shrinkToFit="1"/>
    </xf>
    <xf numFmtId="0" fontId="28" fillId="0" borderId="58" xfId="0" applyFont="1" applyBorder="1" applyAlignment="1">
      <alignment vertical="center" shrinkToFit="1"/>
    </xf>
    <xf numFmtId="0" fontId="28" fillId="0" borderId="45" xfId="0" applyFont="1" applyBorder="1" applyAlignment="1">
      <alignment vertical="center" shrinkToFit="1"/>
    </xf>
    <xf numFmtId="0" fontId="28" fillId="0" borderId="13" xfId="0" applyFont="1" applyBorder="1" applyAlignment="1">
      <alignment vertical="center" shrinkToFit="1"/>
    </xf>
    <xf numFmtId="0" fontId="28" fillId="0" borderId="59" xfId="0" applyFont="1" applyBorder="1" applyAlignment="1">
      <alignment vertical="center" shrinkToFit="1"/>
    </xf>
    <xf numFmtId="14" fontId="26" fillId="0" borderId="14" xfId="0" applyNumberFormat="1" applyFont="1" applyBorder="1" applyAlignment="1">
      <alignment horizontal="left" vertical="center" wrapText="1"/>
    </xf>
    <xf numFmtId="14" fontId="26" fillId="0" borderId="33" xfId="0" applyNumberFormat="1" applyFont="1" applyBorder="1" applyAlignment="1">
      <alignment horizontal="left" vertical="center" wrapText="1"/>
    </xf>
    <xf numFmtId="14" fontId="26" fillId="0" borderId="41" xfId="0" applyNumberFormat="1" applyFont="1" applyBorder="1" applyAlignment="1">
      <alignment horizontal="left" vertical="center" wrapText="1"/>
    </xf>
    <xf numFmtId="0" fontId="27" fillId="0" borderId="66" xfId="0" applyFont="1" applyBorder="1" applyAlignment="1">
      <alignment vertical="top" wrapText="1"/>
    </xf>
    <xf numFmtId="0" fontId="0" fillId="0" borderId="39" xfId="0" applyBorder="1" applyAlignment="1">
      <alignment wrapText="1"/>
    </xf>
    <xf numFmtId="0" fontId="0" fillId="0" borderId="40" xfId="0" applyBorder="1" applyAlignment="1">
      <alignment wrapText="1"/>
    </xf>
    <xf numFmtId="0" fontId="0" fillId="0" borderId="37" xfId="0" applyBorder="1" applyAlignment="1">
      <alignment wrapText="1"/>
    </xf>
    <xf numFmtId="0" fontId="0" fillId="0" borderId="0" xfId="0" applyAlignment="1">
      <alignment wrapText="1"/>
    </xf>
    <xf numFmtId="0" fontId="0" fillId="0" borderId="63" xfId="0" applyBorder="1" applyAlignment="1">
      <alignment wrapText="1"/>
    </xf>
    <xf numFmtId="0" fontId="0" fillId="0" borderId="73" xfId="0" applyBorder="1" applyAlignment="1">
      <alignment wrapText="1"/>
    </xf>
    <xf numFmtId="0" fontId="0" fillId="0" borderId="13" xfId="0" applyBorder="1" applyAlignment="1">
      <alignment wrapText="1"/>
    </xf>
    <xf numFmtId="0" fontId="0" fillId="0" borderId="46" xfId="0" applyBorder="1" applyAlignment="1">
      <alignment wrapText="1"/>
    </xf>
    <xf numFmtId="0" fontId="26" fillId="0" borderId="50" xfId="0" applyFont="1" applyBorder="1" applyAlignment="1">
      <alignment horizontal="left" vertical="center" wrapText="1"/>
    </xf>
    <xf numFmtId="0" fontId="26" fillId="0" borderId="33" xfId="0" applyFont="1" applyBorder="1" applyAlignment="1">
      <alignment horizontal="left" vertical="center" wrapText="1"/>
    </xf>
    <xf numFmtId="0" fontId="26" fillId="0" borderId="34" xfId="0" applyFont="1" applyBorder="1" applyAlignment="1">
      <alignment horizontal="left" vertical="center" wrapText="1"/>
    </xf>
    <xf numFmtId="0" fontId="26" fillId="0" borderId="50" xfId="0" applyFont="1" applyBorder="1" applyAlignment="1">
      <alignment horizontal="left" vertical="center"/>
    </xf>
    <xf numFmtId="0" fontId="26" fillId="0" borderId="33" xfId="0" applyFont="1" applyBorder="1" applyAlignment="1">
      <alignment horizontal="left" vertical="center"/>
    </xf>
    <xf numFmtId="0" fontId="26" fillId="0" borderId="34" xfId="0" applyFont="1" applyBorder="1" applyAlignment="1">
      <alignment horizontal="left" vertical="center"/>
    </xf>
    <xf numFmtId="0" fontId="26" fillId="0" borderId="14" xfId="0" applyFont="1" applyBorder="1" applyAlignment="1">
      <alignment vertical="center"/>
    </xf>
    <xf numFmtId="0" fontId="25" fillId="0" borderId="41" xfId="0" applyFont="1" applyBorder="1" applyAlignment="1">
      <alignment vertical="center"/>
    </xf>
    <xf numFmtId="0" fontId="27" fillId="0" borderId="14" xfId="0" applyFont="1" applyBorder="1" applyAlignment="1">
      <alignment vertical="center"/>
    </xf>
    <xf numFmtId="0" fontId="25" fillId="0" borderId="66" xfId="0" applyFont="1" applyBorder="1" applyAlignment="1">
      <alignment vertical="top" wrapText="1"/>
    </xf>
    <xf numFmtId="0" fontId="25" fillId="0" borderId="39" xfId="0" applyFont="1" applyBorder="1" applyAlignment="1">
      <alignment vertical="top" wrapText="1"/>
    </xf>
    <xf numFmtId="0" fontId="25" fillId="0" borderId="40" xfId="0" applyFont="1" applyBorder="1" applyAlignment="1">
      <alignment vertical="top" wrapText="1"/>
    </xf>
    <xf numFmtId="0" fontId="25" fillId="0" borderId="37" xfId="0" applyFont="1" applyBorder="1" applyAlignment="1">
      <alignment vertical="top" wrapText="1"/>
    </xf>
    <xf numFmtId="0" fontId="25" fillId="0" borderId="0" xfId="0" applyFont="1" applyAlignment="1">
      <alignment vertical="top" wrapText="1"/>
    </xf>
    <xf numFmtId="0" fontId="25" fillId="0" borderId="63" xfId="0" applyFont="1" applyBorder="1" applyAlignment="1">
      <alignment vertical="top" wrapText="1"/>
    </xf>
    <xf numFmtId="0" fontId="25" fillId="0" borderId="73" xfId="0" applyFont="1" applyBorder="1" applyAlignment="1">
      <alignment vertical="top" wrapText="1"/>
    </xf>
    <xf numFmtId="0" fontId="25" fillId="0" borderId="13" xfId="0" applyFont="1" applyBorder="1" applyAlignment="1">
      <alignment vertical="top" wrapText="1"/>
    </xf>
    <xf numFmtId="0" fontId="25" fillId="0" borderId="46" xfId="0" applyFont="1" applyBorder="1" applyAlignment="1">
      <alignment vertical="top" wrapText="1"/>
    </xf>
    <xf numFmtId="0" fontId="27" fillId="0" borderId="42" xfId="0" applyFont="1" applyBorder="1" applyAlignment="1">
      <alignment vertical="center" wrapText="1"/>
    </xf>
    <xf numFmtId="0" fontId="27" fillId="0" borderId="43" xfId="0" applyFont="1" applyBorder="1" applyAlignment="1">
      <alignment vertical="center" wrapText="1"/>
    </xf>
    <xf numFmtId="0" fontId="27" fillId="0" borderId="44" xfId="0" applyFont="1" applyBorder="1" applyAlignment="1">
      <alignment vertical="center" wrapText="1"/>
    </xf>
    <xf numFmtId="0" fontId="27" fillId="0" borderId="50" xfId="0" applyFont="1" applyBorder="1" applyAlignment="1">
      <alignment vertical="center" wrapText="1"/>
    </xf>
    <xf numFmtId="0" fontId="27" fillId="0" borderId="33" xfId="0" applyFont="1" applyBorder="1" applyAlignment="1">
      <alignment vertical="center" wrapText="1"/>
    </xf>
    <xf numFmtId="0" fontId="27" fillId="0" borderId="34" xfId="0" applyFont="1" applyBorder="1" applyAlignment="1">
      <alignment vertical="center" wrapText="1"/>
    </xf>
    <xf numFmtId="0" fontId="27" fillId="0" borderId="50" xfId="0" applyFont="1" applyBorder="1" applyAlignment="1">
      <alignment vertical="center"/>
    </xf>
    <xf numFmtId="0" fontId="25" fillId="0" borderId="33" xfId="0" applyFont="1" applyBorder="1" applyAlignment="1">
      <alignment vertical="center"/>
    </xf>
    <xf numFmtId="0" fontId="25" fillId="0" borderId="34" xfId="0" applyFont="1" applyBorder="1" applyAlignment="1">
      <alignment vertical="center"/>
    </xf>
    <xf numFmtId="0" fontId="27" fillId="0" borderId="37" xfId="0" applyFont="1" applyBorder="1" applyAlignment="1">
      <alignment vertical="center"/>
    </xf>
    <xf numFmtId="0" fontId="27" fillId="0" borderId="0" xfId="0" applyFont="1" applyAlignment="1">
      <alignment vertical="center"/>
    </xf>
    <xf numFmtId="0" fontId="27" fillId="0" borderId="63" xfId="0" applyFont="1" applyBorder="1" applyAlignment="1">
      <alignment vertical="center"/>
    </xf>
    <xf numFmtId="0" fontId="0" fillId="0" borderId="66" xfId="0" applyBorder="1" applyAlignment="1">
      <alignment wrapText="1"/>
    </xf>
  </cellXfs>
  <cellStyles count="5">
    <cellStyle name="ハイパーリンク" xfId="1" builtinId="8"/>
    <cellStyle name="通貨" xfId="2" builtinId="7"/>
    <cellStyle name="標準" xfId="0" builtinId="0"/>
    <cellStyle name="標準 46" xfId="3" xr:uid="{00000000-0005-0000-0000-000003000000}"/>
    <cellStyle name="標準 8" xfId="4" xr:uid="{00000000-0005-0000-0000-000004000000}"/>
  </cellStyles>
  <dxfs count="0"/>
  <tableStyles count="0" defaultTableStyle="TableStyleMedium2" defaultPivotStyle="PivotStyleLight16"/>
  <colors>
    <mruColors>
      <color rgb="FFFFCC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microsoft.com/office/2017/06/relationships/rdRichValueStructure" Target="richData/rdrichvaluestructure.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06/relationships/rdRichValue" Target="richData/rdrichvalue.xml"/><Relationship Id="rId2" Type="http://schemas.openxmlformats.org/officeDocument/2006/relationships/worksheet" Target="worksheets/sheet2.xml"/><Relationship Id="rId16"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2.wmf"/></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51</xdr:col>
      <xdr:colOff>314325</xdr:colOff>
      <xdr:row>2450</xdr:row>
      <xdr:rowOff>161925</xdr:rowOff>
    </xdr:from>
    <xdr:to>
      <xdr:col>51</xdr:col>
      <xdr:colOff>419100</xdr:colOff>
      <xdr:row>2452</xdr:row>
      <xdr:rowOff>47625</xdr:rowOff>
    </xdr:to>
    <xdr:sp macro="" textlink="">
      <xdr:nvSpPr>
        <xdr:cNvPr id="7936" name="Text Box 1">
          <a:extLst>
            <a:ext uri="{FF2B5EF4-FFF2-40B4-BE49-F238E27FC236}">
              <a16:creationId xmlns:a16="http://schemas.microsoft.com/office/drawing/2014/main" id="{00000000-0008-0000-0000-0000001F0000}"/>
            </a:ext>
          </a:extLst>
        </xdr:cNvPr>
        <xdr:cNvSpPr txBox="1">
          <a:spLocks noChangeArrowheads="1"/>
        </xdr:cNvSpPr>
      </xdr:nvSpPr>
      <xdr:spPr bwMode="auto">
        <a:xfrm>
          <a:off x="34204275" y="42571035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409575</xdr:colOff>
      <xdr:row>30</xdr:row>
      <xdr:rowOff>117764</xdr:rowOff>
    </xdr:from>
    <xdr:to>
      <xdr:col>12</xdr:col>
      <xdr:colOff>371475</xdr:colOff>
      <xdr:row>32</xdr:row>
      <xdr:rowOff>72621</xdr:rowOff>
    </xdr:to>
    <xdr:sp macro="" textlink="">
      <xdr:nvSpPr>
        <xdr:cNvPr id="1026" name="AutoShape 2">
          <a:extLst>
            <a:ext uri="{FF2B5EF4-FFF2-40B4-BE49-F238E27FC236}">
              <a16:creationId xmlns:a16="http://schemas.microsoft.com/office/drawing/2014/main" id="{00000000-0008-0000-0000-000002040000}"/>
            </a:ext>
          </a:extLst>
        </xdr:cNvPr>
        <xdr:cNvSpPr>
          <a:spLocks noChangeArrowheads="1"/>
        </xdr:cNvSpPr>
      </xdr:nvSpPr>
      <xdr:spPr bwMode="auto">
        <a:xfrm>
          <a:off x="4476750" y="9067800"/>
          <a:ext cx="2305050" cy="590550"/>
        </a:xfrm>
        <a:prstGeom prst="wedgeRoundRectCallout">
          <a:avLst>
            <a:gd name="adj1" fmla="val -65968"/>
            <a:gd name="adj2" fmla="val -63727"/>
            <a:gd name="adj3" fmla="val 16667"/>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900"/>
            </a:lnSpc>
            <a:defRPr sz="1000"/>
          </a:pPr>
          <a:r>
            <a:rPr lang="ja-JP" altLang="en-US" sz="900" b="0" i="0" u="none" strike="noStrike" baseline="0">
              <a:solidFill>
                <a:srgbClr val="000000"/>
              </a:solidFill>
              <a:latin typeface="ＭＳ Ｐゴシック"/>
              <a:ea typeface="ＭＳ Ｐゴシック"/>
            </a:rPr>
            <a:t>会員以外の参加者がある場合、</a:t>
          </a:r>
        </a:p>
        <a:p>
          <a:pPr algn="ctr" rtl="0">
            <a:lnSpc>
              <a:spcPts val="900"/>
            </a:lnSpc>
            <a:defRPr sz="1000"/>
          </a:pPr>
          <a:r>
            <a:rPr lang="ja-JP" altLang="en-US" sz="900" b="0" i="0" u="none" strike="noStrike" baseline="0">
              <a:solidFill>
                <a:srgbClr val="000000"/>
              </a:solidFill>
              <a:latin typeface="ＭＳ Ｐゴシック"/>
              <a:ea typeface="ＭＳ Ｐゴシック"/>
            </a:rPr>
            <a:t>リ－ダ－はこの部分を説明してください。</a:t>
          </a:r>
        </a:p>
      </xdr:txBody>
    </xdr:sp>
    <xdr:clientData/>
  </xdr:twoCellAnchor>
  <xdr:twoCellAnchor>
    <xdr:from>
      <xdr:col>29</xdr:col>
      <xdr:colOff>600075</xdr:colOff>
      <xdr:row>18</xdr:row>
      <xdr:rowOff>0</xdr:rowOff>
    </xdr:from>
    <xdr:to>
      <xdr:col>30</xdr:col>
      <xdr:colOff>114300</xdr:colOff>
      <xdr:row>18</xdr:row>
      <xdr:rowOff>0</xdr:rowOff>
    </xdr:to>
    <xdr:sp macro="" textlink="">
      <xdr:nvSpPr>
        <xdr:cNvPr id="1083" name="Text Box 59">
          <a:extLst>
            <a:ext uri="{FF2B5EF4-FFF2-40B4-BE49-F238E27FC236}">
              <a16:creationId xmlns:a16="http://schemas.microsoft.com/office/drawing/2014/main" id="{00000000-0008-0000-0000-00003B040000}"/>
            </a:ext>
          </a:extLst>
        </xdr:cNvPr>
        <xdr:cNvSpPr txBox="1">
          <a:spLocks noChangeArrowheads="1"/>
        </xdr:cNvSpPr>
      </xdr:nvSpPr>
      <xdr:spPr bwMode="auto">
        <a:xfrm flipH="1">
          <a:off x="18745200" y="5600700"/>
          <a:ext cx="20002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0" i="0" u="none" strike="noStrike" baseline="0">
              <a:solidFill>
                <a:srgbClr val="0000FF"/>
              </a:solidFill>
              <a:latin typeface="ＭＳ Ｐゴシック"/>
              <a:ea typeface="ＭＳ Ｐゴシック"/>
            </a:rPr>
            <a:t>品又谷</a:t>
          </a:r>
        </a:p>
      </xdr:txBody>
    </xdr:sp>
    <xdr:clientData/>
  </xdr:twoCellAnchor>
  <xdr:twoCellAnchor>
    <xdr:from>
      <xdr:col>25</xdr:col>
      <xdr:colOff>219075</xdr:colOff>
      <xdr:row>19</xdr:row>
      <xdr:rowOff>0</xdr:rowOff>
    </xdr:from>
    <xdr:to>
      <xdr:col>25</xdr:col>
      <xdr:colOff>638175</xdr:colOff>
      <xdr:row>19</xdr:row>
      <xdr:rowOff>0</xdr:rowOff>
    </xdr:to>
    <xdr:sp macro="" textlink="">
      <xdr:nvSpPr>
        <xdr:cNvPr id="1084" name="Text Box 60">
          <a:extLst>
            <a:ext uri="{FF2B5EF4-FFF2-40B4-BE49-F238E27FC236}">
              <a16:creationId xmlns:a16="http://schemas.microsoft.com/office/drawing/2014/main" id="{00000000-0008-0000-0000-00003C040000}"/>
            </a:ext>
          </a:extLst>
        </xdr:cNvPr>
        <xdr:cNvSpPr txBox="1">
          <a:spLocks noChangeArrowheads="1"/>
        </xdr:cNvSpPr>
      </xdr:nvSpPr>
      <xdr:spPr bwMode="auto">
        <a:xfrm>
          <a:off x="15621000" y="5600700"/>
          <a:ext cx="419100" cy="0"/>
        </a:xfrm>
        <a:prstGeom prst="rect">
          <a:avLst/>
        </a:prstGeom>
        <a:solidFill>
          <a:srgbClr val="FFFFFF"/>
        </a:solidFill>
        <a:ln>
          <a:noFill/>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1106</a:t>
          </a:r>
        </a:p>
      </xdr:txBody>
    </xdr:sp>
    <xdr:clientData/>
  </xdr:twoCellAnchor>
  <xdr:twoCellAnchor>
    <xdr:from>
      <xdr:col>23</xdr:col>
      <xdr:colOff>257175</xdr:colOff>
      <xdr:row>18</xdr:row>
      <xdr:rowOff>0</xdr:rowOff>
    </xdr:from>
    <xdr:to>
      <xdr:col>24</xdr:col>
      <xdr:colOff>381000</xdr:colOff>
      <xdr:row>18</xdr:row>
      <xdr:rowOff>0</xdr:rowOff>
    </xdr:to>
    <xdr:sp macro="" textlink="">
      <xdr:nvSpPr>
        <xdr:cNvPr id="1085" name="Text Box 61">
          <a:extLst>
            <a:ext uri="{FF2B5EF4-FFF2-40B4-BE49-F238E27FC236}">
              <a16:creationId xmlns:a16="http://schemas.microsoft.com/office/drawing/2014/main" id="{00000000-0008-0000-0000-00003D040000}"/>
            </a:ext>
          </a:extLst>
        </xdr:cNvPr>
        <xdr:cNvSpPr txBox="1">
          <a:spLocks noChangeArrowheads="1"/>
        </xdr:cNvSpPr>
      </xdr:nvSpPr>
      <xdr:spPr bwMode="auto">
        <a:xfrm>
          <a:off x="14287500" y="5600700"/>
          <a:ext cx="809625" cy="0"/>
        </a:xfrm>
        <a:prstGeom prst="rect">
          <a:avLst/>
        </a:prstGeom>
        <a:solidFill>
          <a:srgbClr val="FFFFFF"/>
        </a:solidFill>
        <a:ln>
          <a:noFill/>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1040</a:t>
          </a:r>
        </a:p>
      </xdr:txBody>
    </xdr:sp>
    <xdr:clientData/>
  </xdr:twoCellAnchor>
  <xdr:twoCellAnchor>
    <xdr:from>
      <xdr:col>26</xdr:col>
      <xdr:colOff>0</xdr:colOff>
      <xdr:row>18</xdr:row>
      <xdr:rowOff>0</xdr:rowOff>
    </xdr:from>
    <xdr:to>
      <xdr:col>26</xdr:col>
      <xdr:colOff>438150</xdr:colOff>
      <xdr:row>18</xdr:row>
      <xdr:rowOff>0</xdr:rowOff>
    </xdr:to>
    <xdr:sp macro="" textlink="">
      <xdr:nvSpPr>
        <xdr:cNvPr id="1086" name="Text Box 62">
          <a:extLst>
            <a:ext uri="{FF2B5EF4-FFF2-40B4-BE49-F238E27FC236}">
              <a16:creationId xmlns:a16="http://schemas.microsoft.com/office/drawing/2014/main" id="{00000000-0008-0000-0000-00003E040000}"/>
            </a:ext>
          </a:extLst>
        </xdr:cNvPr>
        <xdr:cNvSpPr txBox="1">
          <a:spLocks noChangeArrowheads="1"/>
        </xdr:cNvSpPr>
      </xdr:nvSpPr>
      <xdr:spPr bwMode="auto">
        <a:xfrm>
          <a:off x="16087725" y="5600700"/>
          <a:ext cx="438150" cy="0"/>
        </a:xfrm>
        <a:prstGeom prst="rect">
          <a:avLst/>
        </a:prstGeom>
        <a:solidFill>
          <a:srgbClr val="FFFFFF"/>
        </a:solidFill>
        <a:ln>
          <a:noFill/>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1045</a:t>
          </a:r>
        </a:p>
      </xdr:txBody>
    </xdr:sp>
    <xdr:clientData/>
  </xdr:twoCellAnchor>
  <xdr:twoCellAnchor>
    <xdr:from>
      <xdr:col>24</xdr:col>
      <xdr:colOff>314325</xdr:colOff>
      <xdr:row>18</xdr:row>
      <xdr:rowOff>0</xdr:rowOff>
    </xdr:from>
    <xdr:to>
      <xdr:col>25</xdr:col>
      <xdr:colOff>466725</xdr:colOff>
      <xdr:row>18</xdr:row>
      <xdr:rowOff>0</xdr:rowOff>
    </xdr:to>
    <xdr:sp macro="" textlink="">
      <xdr:nvSpPr>
        <xdr:cNvPr id="1117" name="Text Box 93">
          <a:extLst>
            <a:ext uri="{FF2B5EF4-FFF2-40B4-BE49-F238E27FC236}">
              <a16:creationId xmlns:a16="http://schemas.microsoft.com/office/drawing/2014/main" id="{00000000-0008-0000-0000-00005D040000}"/>
            </a:ext>
          </a:extLst>
        </xdr:cNvPr>
        <xdr:cNvSpPr txBox="1">
          <a:spLocks noChangeArrowheads="1"/>
        </xdr:cNvSpPr>
      </xdr:nvSpPr>
      <xdr:spPr bwMode="auto">
        <a:xfrm>
          <a:off x="15030450" y="5600700"/>
          <a:ext cx="838200" cy="0"/>
        </a:xfrm>
        <a:prstGeom prst="rect">
          <a:avLst/>
        </a:prstGeom>
        <a:solidFill>
          <a:srgbClr val="FFFFFF"/>
        </a:solidFill>
        <a:ln>
          <a:noFill/>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滋賀県</a:t>
          </a:r>
          <a:r>
            <a:rPr lang="en-US" altLang="ja-JP" sz="1100" b="0" i="0" u="none" strike="noStrike" baseline="0">
              <a:solidFill>
                <a:srgbClr val="000000"/>
              </a:solidFill>
              <a:latin typeface="ＭＳ Ｐゴシック"/>
              <a:ea typeface="ＭＳ Ｐゴシック"/>
            </a:rPr>
            <a:t>〕</a:t>
          </a:r>
        </a:p>
      </xdr:txBody>
    </xdr:sp>
    <xdr:clientData/>
  </xdr:twoCellAnchor>
  <xdr:twoCellAnchor editAs="oneCell">
    <xdr:from>
      <xdr:col>51</xdr:col>
      <xdr:colOff>314325</xdr:colOff>
      <xdr:row>2450</xdr:row>
      <xdr:rowOff>161925</xdr:rowOff>
    </xdr:from>
    <xdr:to>
      <xdr:col>51</xdr:col>
      <xdr:colOff>419100</xdr:colOff>
      <xdr:row>2452</xdr:row>
      <xdr:rowOff>47625</xdr:rowOff>
    </xdr:to>
    <xdr:sp macro="" textlink="">
      <xdr:nvSpPr>
        <xdr:cNvPr id="18" name="Text Box 1">
          <a:extLst>
            <a:ext uri="{FF2B5EF4-FFF2-40B4-BE49-F238E27FC236}">
              <a16:creationId xmlns:a16="http://schemas.microsoft.com/office/drawing/2014/main" id="{00000000-0008-0000-0000-000012000000}"/>
            </a:ext>
          </a:extLst>
        </xdr:cNvPr>
        <xdr:cNvSpPr txBox="1">
          <a:spLocks noChangeArrowheads="1"/>
        </xdr:cNvSpPr>
      </xdr:nvSpPr>
      <xdr:spPr bwMode="auto">
        <a:xfrm>
          <a:off x="33575625" y="425815125"/>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409575</xdr:colOff>
      <xdr:row>30</xdr:row>
      <xdr:rowOff>117764</xdr:rowOff>
    </xdr:from>
    <xdr:to>
      <xdr:col>12</xdr:col>
      <xdr:colOff>371475</xdr:colOff>
      <xdr:row>32</xdr:row>
      <xdr:rowOff>72621</xdr:rowOff>
    </xdr:to>
    <xdr:sp macro="" textlink="">
      <xdr:nvSpPr>
        <xdr:cNvPr id="19" name="AutoShape 2">
          <a:extLst>
            <a:ext uri="{FF2B5EF4-FFF2-40B4-BE49-F238E27FC236}">
              <a16:creationId xmlns:a16="http://schemas.microsoft.com/office/drawing/2014/main" id="{00000000-0008-0000-0000-000013000000}"/>
            </a:ext>
          </a:extLst>
        </xdr:cNvPr>
        <xdr:cNvSpPr>
          <a:spLocks noChangeArrowheads="1"/>
        </xdr:cNvSpPr>
      </xdr:nvSpPr>
      <xdr:spPr bwMode="auto">
        <a:xfrm>
          <a:off x="4867275" y="9137939"/>
          <a:ext cx="2962275" cy="583507"/>
        </a:xfrm>
        <a:prstGeom prst="wedgeRoundRectCallout">
          <a:avLst>
            <a:gd name="adj1" fmla="val -65968"/>
            <a:gd name="adj2" fmla="val -63727"/>
            <a:gd name="adj3" fmla="val 16667"/>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900"/>
            </a:lnSpc>
            <a:defRPr sz="1000"/>
          </a:pPr>
          <a:r>
            <a:rPr lang="ja-JP" altLang="en-US" sz="900" b="0" i="0" u="none" strike="noStrike" baseline="0">
              <a:solidFill>
                <a:srgbClr val="000000"/>
              </a:solidFill>
              <a:latin typeface="ＭＳ Ｐゴシック"/>
              <a:ea typeface="ＭＳ Ｐゴシック"/>
            </a:rPr>
            <a:t>会員以外の参加者がある場合、</a:t>
          </a:r>
        </a:p>
        <a:p>
          <a:pPr algn="ctr" rtl="0">
            <a:lnSpc>
              <a:spcPts val="900"/>
            </a:lnSpc>
            <a:defRPr sz="1000"/>
          </a:pPr>
          <a:r>
            <a:rPr lang="ja-JP" altLang="en-US" sz="900" b="0" i="0" u="none" strike="noStrike" baseline="0">
              <a:solidFill>
                <a:srgbClr val="000000"/>
              </a:solidFill>
              <a:latin typeface="ＭＳ Ｐゴシック"/>
              <a:ea typeface="ＭＳ Ｐゴシック"/>
            </a:rPr>
            <a:t>リ－ダ－はこの部分を説明してください。</a:t>
          </a:r>
        </a:p>
      </xdr:txBody>
    </xdr:sp>
    <xdr:clientData/>
  </xdr:twoCellAnchor>
  <xdr:twoCellAnchor>
    <xdr:from>
      <xdr:col>29</xdr:col>
      <xdr:colOff>600075</xdr:colOff>
      <xdr:row>18</xdr:row>
      <xdr:rowOff>0</xdr:rowOff>
    </xdr:from>
    <xdr:to>
      <xdr:col>30</xdr:col>
      <xdr:colOff>114300</xdr:colOff>
      <xdr:row>18</xdr:row>
      <xdr:rowOff>0</xdr:rowOff>
    </xdr:to>
    <xdr:sp macro="" textlink="">
      <xdr:nvSpPr>
        <xdr:cNvPr id="23" name="Text Box 59">
          <a:extLst>
            <a:ext uri="{FF2B5EF4-FFF2-40B4-BE49-F238E27FC236}">
              <a16:creationId xmlns:a16="http://schemas.microsoft.com/office/drawing/2014/main" id="{00000000-0008-0000-0000-000017000000}"/>
            </a:ext>
          </a:extLst>
        </xdr:cNvPr>
        <xdr:cNvSpPr txBox="1">
          <a:spLocks noChangeArrowheads="1"/>
        </xdr:cNvSpPr>
      </xdr:nvSpPr>
      <xdr:spPr bwMode="auto">
        <a:xfrm flipH="1">
          <a:off x="18773775" y="5962650"/>
          <a:ext cx="20002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0" i="0" u="none" strike="noStrike" baseline="0">
              <a:solidFill>
                <a:srgbClr val="0000FF"/>
              </a:solidFill>
              <a:latin typeface="ＭＳ Ｐゴシック"/>
              <a:ea typeface="ＭＳ Ｐゴシック"/>
            </a:rPr>
            <a:t>品又谷</a:t>
          </a:r>
        </a:p>
      </xdr:txBody>
    </xdr:sp>
    <xdr:clientData/>
  </xdr:twoCellAnchor>
  <xdr:twoCellAnchor>
    <xdr:from>
      <xdr:col>25</xdr:col>
      <xdr:colOff>219075</xdr:colOff>
      <xdr:row>19</xdr:row>
      <xdr:rowOff>0</xdr:rowOff>
    </xdr:from>
    <xdr:to>
      <xdr:col>25</xdr:col>
      <xdr:colOff>638175</xdr:colOff>
      <xdr:row>19</xdr:row>
      <xdr:rowOff>0</xdr:rowOff>
    </xdr:to>
    <xdr:sp macro="" textlink="">
      <xdr:nvSpPr>
        <xdr:cNvPr id="24" name="Text Box 60">
          <a:extLst>
            <a:ext uri="{FF2B5EF4-FFF2-40B4-BE49-F238E27FC236}">
              <a16:creationId xmlns:a16="http://schemas.microsoft.com/office/drawing/2014/main" id="{00000000-0008-0000-0000-000018000000}"/>
            </a:ext>
          </a:extLst>
        </xdr:cNvPr>
        <xdr:cNvSpPr txBox="1">
          <a:spLocks noChangeArrowheads="1"/>
        </xdr:cNvSpPr>
      </xdr:nvSpPr>
      <xdr:spPr bwMode="auto">
        <a:xfrm>
          <a:off x="15649575" y="5962650"/>
          <a:ext cx="419100" cy="0"/>
        </a:xfrm>
        <a:prstGeom prst="rect">
          <a:avLst/>
        </a:prstGeom>
        <a:solidFill>
          <a:srgbClr val="FFFFFF"/>
        </a:solidFill>
        <a:ln>
          <a:noFill/>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1106</a:t>
          </a:r>
        </a:p>
      </xdr:txBody>
    </xdr:sp>
    <xdr:clientData/>
  </xdr:twoCellAnchor>
  <xdr:twoCellAnchor>
    <xdr:from>
      <xdr:col>23</xdr:col>
      <xdr:colOff>257175</xdr:colOff>
      <xdr:row>18</xdr:row>
      <xdr:rowOff>0</xdr:rowOff>
    </xdr:from>
    <xdr:to>
      <xdr:col>24</xdr:col>
      <xdr:colOff>381000</xdr:colOff>
      <xdr:row>18</xdr:row>
      <xdr:rowOff>0</xdr:rowOff>
    </xdr:to>
    <xdr:sp macro="" textlink="">
      <xdr:nvSpPr>
        <xdr:cNvPr id="25" name="Text Box 61">
          <a:extLst>
            <a:ext uri="{FF2B5EF4-FFF2-40B4-BE49-F238E27FC236}">
              <a16:creationId xmlns:a16="http://schemas.microsoft.com/office/drawing/2014/main" id="{00000000-0008-0000-0000-000019000000}"/>
            </a:ext>
          </a:extLst>
        </xdr:cNvPr>
        <xdr:cNvSpPr txBox="1">
          <a:spLocks noChangeArrowheads="1"/>
        </xdr:cNvSpPr>
      </xdr:nvSpPr>
      <xdr:spPr bwMode="auto">
        <a:xfrm>
          <a:off x="14744700" y="5962650"/>
          <a:ext cx="381000" cy="0"/>
        </a:xfrm>
        <a:prstGeom prst="rect">
          <a:avLst/>
        </a:prstGeom>
        <a:solidFill>
          <a:srgbClr val="FFFFFF"/>
        </a:solidFill>
        <a:ln>
          <a:noFill/>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1040</a:t>
          </a:r>
        </a:p>
      </xdr:txBody>
    </xdr:sp>
    <xdr:clientData/>
  </xdr:twoCellAnchor>
  <xdr:twoCellAnchor>
    <xdr:from>
      <xdr:col>26</xdr:col>
      <xdr:colOff>0</xdr:colOff>
      <xdr:row>18</xdr:row>
      <xdr:rowOff>0</xdr:rowOff>
    </xdr:from>
    <xdr:to>
      <xdr:col>26</xdr:col>
      <xdr:colOff>438150</xdr:colOff>
      <xdr:row>18</xdr:row>
      <xdr:rowOff>0</xdr:rowOff>
    </xdr:to>
    <xdr:sp macro="" textlink="">
      <xdr:nvSpPr>
        <xdr:cNvPr id="26" name="Text Box 62">
          <a:extLst>
            <a:ext uri="{FF2B5EF4-FFF2-40B4-BE49-F238E27FC236}">
              <a16:creationId xmlns:a16="http://schemas.microsoft.com/office/drawing/2014/main" id="{00000000-0008-0000-0000-00001A000000}"/>
            </a:ext>
          </a:extLst>
        </xdr:cNvPr>
        <xdr:cNvSpPr txBox="1">
          <a:spLocks noChangeArrowheads="1"/>
        </xdr:cNvSpPr>
      </xdr:nvSpPr>
      <xdr:spPr bwMode="auto">
        <a:xfrm>
          <a:off x="16116300" y="5962650"/>
          <a:ext cx="438150" cy="0"/>
        </a:xfrm>
        <a:prstGeom prst="rect">
          <a:avLst/>
        </a:prstGeom>
        <a:solidFill>
          <a:srgbClr val="FFFFFF"/>
        </a:solidFill>
        <a:ln>
          <a:noFill/>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1045</a:t>
          </a:r>
        </a:p>
      </xdr:txBody>
    </xdr:sp>
    <xdr:clientData/>
  </xdr:twoCellAnchor>
  <xdr:twoCellAnchor>
    <xdr:from>
      <xdr:col>24</xdr:col>
      <xdr:colOff>314325</xdr:colOff>
      <xdr:row>18</xdr:row>
      <xdr:rowOff>0</xdr:rowOff>
    </xdr:from>
    <xdr:to>
      <xdr:col>25</xdr:col>
      <xdr:colOff>466725</xdr:colOff>
      <xdr:row>18</xdr:row>
      <xdr:rowOff>0</xdr:rowOff>
    </xdr:to>
    <xdr:sp macro="" textlink="">
      <xdr:nvSpPr>
        <xdr:cNvPr id="30" name="Text Box 93">
          <a:extLst>
            <a:ext uri="{FF2B5EF4-FFF2-40B4-BE49-F238E27FC236}">
              <a16:creationId xmlns:a16="http://schemas.microsoft.com/office/drawing/2014/main" id="{00000000-0008-0000-0000-00001E000000}"/>
            </a:ext>
          </a:extLst>
        </xdr:cNvPr>
        <xdr:cNvSpPr txBox="1">
          <a:spLocks noChangeArrowheads="1"/>
        </xdr:cNvSpPr>
      </xdr:nvSpPr>
      <xdr:spPr bwMode="auto">
        <a:xfrm>
          <a:off x="15059025" y="5962650"/>
          <a:ext cx="838200" cy="0"/>
        </a:xfrm>
        <a:prstGeom prst="rect">
          <a:avLst/>
        </a:prstGeom>
        <a:solidFill>
          <a:srgbClr val="FFFFFF"/>
        </a:solidFill>
        <a:ln>
          <a:noFill/>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滋賀県</a:t>
          </a: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27</xdr:col>
      <xdr:colOff>447675</xdr:colOff>
      <xdr:row>18</xdr:row>
      <xdr:rowOff>0</xdr:rowOff>
    </xdr:from>
    <xdr:to>
      <xdr:col>28</xdr:col>
      <xdr:colOff>447675</xdr:colOff>
      <xdr:row>18</xdr:row>
      <xdr:rowOff>0</xdr:rowOff>
    </xdr:to>
    <xdr:sp macro="" textlink="">
      <xdr:nvSpPr>
        <xdr:cNvPr id="31" name="Text Box 94">
          <a:extLst>
            <a:ext uri="{FF2B5EF4-FFF2-40B4-BE49-F238E27FC236}">
              <a16:creationId xmlns:a16="http://schemas.microsoft.com/office/drawing/2014/main" id="{00000000-0008-0000-0000-00001F000000}"/>
            </a:ext>
          </a:extLst>
        </xdr:cNvPr>
        <xdr:cNvSpPr txBox="1">
          <a:spLocks noChangeArrowheads="1"/>
        </xdr:cNvSpPr>
      </xdr:nvSpPr>
      <xdr:spPr bwMode="auto">
        <a:xfrm>
          <a:off x="17249775" y="5962650"/>
          <a:ext cx="6858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0" i="0" u="none" strike="noStrike" baseline="0">
              <a:solidFill>
                <a:srgbClr val="0000FF"/>
              </a:solidFill>
              <a:latin typeface="ＭＳ Ｐゴシック"/>
              <a:ea typeface="ＭＳ Ｐゴシック"/>
            </a:rPr>
            <a:t>奧の左又</a:t>
          </a:r>
        </a:p>
      </xdr:txBody>
    </xdr:sp>
    <xdr:clientData/>
  </xdr:twoCellAnchor>
  <xdr:twoCellAnchor editAs="oneCell">
    <xdr:from>
      <xdr:col>14</xdr:col>
      <xdr:colOff>0</xdr:colOff>
      <xdr:row>11</xdr:row>
      <xdr:rowOff>400049</xdr:rowOff>
    </xdr:from>
    <xdr:to>
      <xdr:col>22</xdr:col>
      <xdr:colOff>1393031</xdr:colOff>
      <xdr:row>24</xdr:row>
      <xdr:rowOff>371474</xdr:rowOff>
    </xdr:to>
    <xdr:pic>
      <xdr:nvPicPr>
        <xdr:cNvPr id="3" name="図 2">
          <a:extLst>
            <a:ext uri="{FF2B5EF4-FFF2-40B4-BE49-F238E27FC236}">
              <a16:creationId xmlns:a16="http://schemas.microsoft.com/office/drawing/2014/main" id="{3BCC450D-E73D-37AE-02EC-CF672E430D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81950" y="3371849"/>
          <a:ext cx="6584156" cy="5267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152400</xdr:colOff>
      <xdr:row>0</xdr:row>
      <xdr:rowOff>28575</xdr:rowOff>
    </xdr:from>
    <xdr:to>
      <xdr:col>4</xdr:col>
      <xdr:colOff>2228850</xdr:colOff>
      <xdr:row>1</xdr:row>
      <xdr:rowOff>0</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075" y="28575"/>
          <a:ext cx="20764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16</xdr:col>
      <xdr:colOff>571500</xdr:colOff>
      <xdr:row>22</xdr:row>
      <xdr:rowOff>1737</xdr:rowOff>
    </xdr:to>
    <xdr:pic>
      <xdr:nvPicPr>
        <xdr:cNvPr id="3" name="図 2">
          <a:extLst>
            <a:ext uri="{FF2B5EF4-FFF2-40B4-BE49-F238E27FC236}">
              <a16:creationId xmlns:a16="http://schemas.microsoft.com/office/drawing/2014/main" id="{2A413053-322E-C24D-5BA3-28400DBBCC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19825" y="0"/>
          <a:ext cx="5372100" cy="5488137"/>
        </a:xfrm>
        <a:prstGeom prst="rect">
          <a:avLst/>
        </a:prstGeom>
      </xdr:spPr>
    </xdr:pic>
    <xdr:clientData/>
  </xdr:twoCellAnchor>
  <xdr:twoCellAnchor editAs="oneCell">
    <xdr:from>
      <xdr:col>9</xdr:col>
      <xdr:colOff>0</xdr:colOff>
      <xdr:row>23</xdr:row>
      <xdr:rowOff>0</xdr:rowOff>
    </xdr:from>
    <xdr:to>
      <xdr:col>13</xdr:col>
      <xdr:colOff>647700</xdr:colOff>
      <xdr:row>33</xdr:row>
      <xdr:rowOff>142875</xdr:rowOff>
    </xdr:to>
    <xdr:pic>
      <xdr:nvPicPr>
        <xdr:cNvPr id="5" name="図 4">
          <a:extLst>
            <a:ext uri="{FF2B5EF4-FFF2-40B4-BE49-F238E27FC236}">
              <a16:creationId xmlns:a16="http://schemas.microsoft.com/office/drawing/2014/main" id="{65ED5C01-F272-EB0D-16DB-051549804F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19825" y="5715000"/>
          <a:ext cx="3390900" cy="2543175"/>
        </a:xfrm>
        <a:prstGeom prst="rect">
          <a:avLst/>
        </a:prstGeom>
      </xdr:spPr>
    </xdr:pic>
    <xdr:clientData/>
  </xdr:twoCellAnchor>
  <xdr:twoCellAnchor editAs="oneCell">
    <xdr:from>
      <xdr:col>14</xdr:col>
      <xdr:colOff>0</xdr:colOff>
      <xdr:row>23</xdr:row>
      <xdr:rowOff>0</xdr:rowOff>
    </xdr:from>
    <xdr:to>
      <xdr:col>18</xdr:col>
      <xdr:colOff>660400</xdr:colOff>
      <xdr:row>33</xdr:row>
      <xdr:rowOff>152400</xdr:rowOff>
    </xdr:to>
    <xdr:pic>
      <xdr:nvPicPr>
        <xdr:cNvPr id="7" name="図 6">
          <a:extLst>
            <a:ext uri="{FF2B5EF4-FFF2-40B4-BE49-F238E27FC236}">
              <a16:creationId xmlns:a16="http://schemas.microsoft.com/office/drawing/2014/main" id="{DB183576-AF78-60E5-47F6-EFF412DBC41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648825" y="5715000"/>
          <a:ext cx="3403600" cy="2552700"/>
        </a:xfrm>
        <a:prstGeom prst="rect">
          <a:avLst/>
        </a:prstGeom>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mailto:kazuto-s@ogaki-tv.ne.jp" TargetMode="External"/><Relationship Id="rId13" Type="http://schemas.openxmlformats.org/officeDocument/2006/relationships/hyperlink" Target="mailto:maxmama.4024@gmail.com" TargetMode="External"/><Relationship Id="rId18" Type="http://schemas.openxmlformats.org/officeDocument/2006/relationships/hyperlink" Target="mailto:kitayou1949@yahoo.co.jp" TargetMode="External"/><Relationship Id="rId3" Type="http://schemas.openxmlformats.org/officeDocument/2006/relationships/hyperlink" Target="mailto:ysaron@yk.commufa.jp" TargetMode="External"/><Relationship Id="rId7" Type="http://schemas.openxmlformats.org/officeDocument/2006/relationships/hyperlink" Target="mailto:kobee_br@yahoo.co.jp" TargetMode="External"/><Relationship Id="rId12" Type="http://schemas.openxmlformats.org/officeDocument/2006/relationships/hyperlink" Target="mailto:gibsonsg1952@yahoo.co.jp" TargetMode="External"/><Relationship Id="rId17" Type="http://schemas.openxmlformats.org/officeDocument/2006/relationships/hyperlink" Target="mailto:maobg5@msj.biglobe.ne.jp" TargetMode="External"/><Relationship Id="rId2" Type="http://schemas.openxmlformats.org/officeDocument/2006/relationships/hyperlink" Target="mailto:Tateyama.y@gmail.com" TargetMode="External"/><Relationship Id="rId16" Type="http://schemas.openxmlformats.org/officeDocument/2006/relationships/hyperlink" Target="mailto:hitosi@pop16.odn.ne.jp" TargetMode="External"/><Relationship Id="rId1" Type="http://schemas.openxmlformats.org/officeDocument/2006/relationships/hyperlink" Target="mailto:goro-toda56@outlook.jp" TargetMode="External"/><Relationship Id="rId6" Type="http://schemas.openxmlformats.org/officeDocument/2006/relationships/hyperlink" Target="mailto:outpal@yahoo.ne.jp" TargetMode="External"/><Relationship Id="rId11" Type="http://schemas.openxmlformats.org/officeDocument/2006/relationships/hyperlink" Target="mailto:siba050751@yahoo.co.jp" TargetMode="External"/><Relationship Id="rId5" Type="http://schemas.openxmlformats.org/officeDocument/2006/relationships/hyperlink" Target="mailto:mtwalk99@yahoo.co.jp" TargetMode="External"/><Relationship Id="rId15" Type="http://schemas.openxmlformats.org/officeDocument/2006/relationships/hyperlink" Target="mailto:f-longyrotcr@ace.ocn.ne.jp" TargetMode="External"/><Relationship Id="rId10" Type="http://schemas.openxmlformats.org/officeDocument/2006/relationships/hyperlink" Target="mailto:kazuko7007@live.jp" TargetMode="External"/><Relationship Id="rId19" Type="http://schemas.openxmlformats.org/officeDocument/2006/relationships/printerSettings" Target="../printerSettings/printerSettings3.bin"/><Relationship Id="rId4" Type="http://schemas.openxmlformats.org/officeDocument/2006/relationships/hyperlink" Target="mailto:Michi.19511022@gmail.com" TargetMode="External"/><Relationship Id="rId9" Type="http://schemas.openxmlformats.org/officeDocument/2006/relationships/hyperlink" Target="mailto:futakahisa0211@gmail.com" TargetMode="External"/><Relationship Id="rId14" Type="http://schemas.openxmlformats.org/officeDocument/2006/relationships/hyperlink" Target="mailto:rxv7vbiwggm36dr7i2mn@docomo.ne.jp"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mtwalk99@yahoo.co.jp" TargetMode="External"/><Relationship Id="rId1" Type="http://schemas.openxmlformats.org/officeDocument/2006/relationships/hyperlink" Target="mailto:kazuko7007@live.jp"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kitayou1949@yahoo.co.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2:AH42"/>
  <sheetViews>
    <sheetView view="pageBreakPreview" topLeftCell="A11" zoomScaleSheetLayoutView="100" workbookViewId="0">
      <selection activeCell="D10" sqref="D10:M10"/>
    </sheetView>
  </sheetViews>
  <sheetFormatPr defaultColWidth="9" defaultRowHeight="13.2"/>
  <cols>
    <col min="1" max="1" width="9.44140625" style="90" bestFit="1" customWidth="1"/>
    <col min="2" max="2" width="4.109375" style="90" customWidth="1"/>
    <col min="3" max="3" width="15.109375" style="90" customWidth="1"/>
    <col min="4" max="5" width="5.21875" style="90" customWidth="1"/>
    <col min="6" max="6" width="5.109375" style="90" customWidth="1"/>
    <col min="7" max="7" width="13.109375" style="90" customWidth="1"/>
    <col min="8" max="8" width="7.44140625" style="90" customWidth="1"/>
    <col min="9" max="9" width="10.44140625" style="90" customWidth="1"/>
    <col min="10" max="10" width="5.21875" style="90" customWidth="1"/>
    <col min="11" max="12" width="8.44140625" style="90" customWidth="1"/>
    <col min="13" max="13" width="5.44140625" style="90" customWidth="1"/>
    <col min="14" max="14" width="1.44140625" style="90" customWidth="1"/>
    <col min="15" max="15" width="5.109375" style="90" customWidth="1"/>
    <col min="16" max="22" width="9" style="90" customWidth="1"/>
    <col min="23" max="23" width="20.44140625" style="90" customWidth="1"/>
    <col min="24" max="24" width="1.44140625" style="90" customWidth="1"/>
    <col min="25" max="25" width="9" style="90"/>
    <col min="26" max="26" width="18.109375" style="90" customWidth="1"/>
    <col min="27" max="16384" width="9" style="90"/>
  </cols>
  <sheetData>
    <row r="2" spans="1:26" ht="17.25" customHeight="1">
      <c r="B2" s="251" t="s">
        <v>0</v>
      </c>
      <c r="C2" s="252"/>
      <c r="D2" s="147" t="s">
        <v>1</v>
      </c>
      <c r="E2" s="20"/>
    </row>
    <row r="3" spans="1:26" ht="17.25" customHeight="1" thickBot="1">
      <c r="B3" s="258" t="s">
        <v>2</v>
      </c>
      <c r="C3" s="259"/>
      <c r="D3" s="259"/>
      <c r="E3" s="252"/>
      <c r="F3" s="252"/>
      <c r="G3" s="252"/>
      <c r="H3" s="252"/>
      <c r="I3" s="252"/>
      <c r="J3" s="252"/>
      <c r="K3" s="252"/>
      <c r="L3" s="252"/>
      <c r="M3" s="252"/>
      <c r="W3" s="143" t="s">
        <v>3</v>
      </c>
    </row>
    <row r="4" spans="1:26" ht="13.5" customHeight="1">
      <c r="B4" s="266" t="s">
        <v>4</v>
      </c>
      <c r="C4" s="267"/>
      <c r="D4" s="267"/>
      <c r="E4" s="267"/>
      <c r="F4" s="267"/>
      <c r="G4" s="264" t="s">
        <v>5</v>
      </c>
      <c r="H4" s="265"/>
      <c r="I4" s="265"/>
      <c r="J4" s="272" t="s">
        <v>6</v>
      </c>
      <c r="K4" s="272"/>
      <c r="L4" s="272" t="s">
        <v>7</v>
      </c>
      <c r="M4" s="281"/>
      <c r="O4" s="144">
        <v>30</v>
      </c>
      <c r="P4" s="283" t="s">
        <v>8</v>
      </c>
      <c r="Q4" s="284"/>
      <c r="R4" s="285" t="str">
        <f>IF($O4="","",VLOOKUP($O4,会員名簿!$A$4:$J$75,2))</f>
        <v>田中　真由美</v>
      </c>
      <c r="S4" s="285" t="s">
        <v>9</v>
      </c>
      <c r="T4" s="162" t="s">
        <v>10</v>
      </c>
      <c r="U4" s="286" t="str">
        <f>IF($O4="","",VLOOKUP($O4,会員名簿!$A$4:$Q$75,17))</f>
        <v>・058-392-8773 (自宅) 
・090-9895-0521</v>
      </c>
      <c r="V4" s="286"/>
      <c r="W4" s="287"/>
    </row>
    <row r="5" spans="1:26" ht="13.5" customHeight="1">
      <c r="B5" s="268"/>
      <c r="C5" s="269"/>
      <c r="D5" s="269"/>
      <c r="E5" s="269"/>
      <c r="F5" s="269"/>
      <c r="G5" s="276" t="s">
        <v>11</v>
      </c>
      <c r="H5" s="277"/>
      <c r="I5" s="278"/>
      <c r="J5" s="260" t="s">
        <v>584</v>
      </c>
      <c r="K5" s="261"/>
      <c r="L5" s="260" t="s">
        <v>576</v>
      </c>
      <c r="M5" s="291"/>
      <c r="O5" s="288" t="s">
        <v>12</v>
      </c>
      <c r="P5" s="289"/>
      <c r="Q5" s="289"/>
      <c r="R5" s="289"/>
      <c r="S5" s="289"/>
      <c r="T5" s="289"/>
      <c r="U5" s="289"/>
      <c r="V5" s="289"/>
      <c r="W5" s="290"/>
    </row>
    <row r="6" spans="1:26" ht="18" customHeight="1">
      <c r="B6" s="268"/>
      <c r="C6" s="269"/>
      <c r="D6" s="269"/>
      <c r="E6" s="269"/>
      <c r="F6" s="269"/>
      <c r="G6" s="253" t="s">
        <v>13</v>
      </c>
      <c r="H6" s="254"/>
      <c r="I6" s="255"/>
      <c r="J6" s="262"/>
      <c r="K6" s="263"/>
      <c r="L6" s="262"/>
      <c r="M6" s="292"/>
      <c r="O6" s="332" t="s">
        <v>14</v>
      </c>
      <c r="P6" s="333"/>
      <c r="Q6" s="333"/>
      <c r="R6" s="334"/>
      <c r="S6" s="335" t="s">
        <v>583</v>
      </c>
      <c r="T6" s="333"/>
      <c r="U6" s="334"/>
      <c r="V6" s="336" t="s">
        <v>582</v>
      </c>
      <c r="W6" s="337"/>
    </row>
    <row r="7" spans="1:26" ht="15" customHeight="1" thickBot="1">
      <c r="B7" s="270"/>
      <c r="C7" s="271"/>
      <c r="D7" s="271"/>
      <c r="E7" s="271"/>
      <c r="F7" s="271"/>
      <c r="G7" s="273" t="s">
        <v>547</v>
      </c>
      <c r="H7" s="274"/>
      <c r="I7" s="275"/>
      <c r="J7" s="279">
        <v>45286</v>
      </c>
      <c r="K7" s="280"/>
      <c r="L7" s="256">
        <v>45285</v>
      </c>
      <c r="M7" s="257"/>
      <c r="O7" s="309" t="s">
        <v>581</v>
      </c>
      <c r="P7" s="310"/>
      <c r="Q7" s="310"/>
      <c r="R7" s="310"/>
      <c r="S7" s="310"/>
      <c r="T7" s="310"/>
      <c r="U7" s="310"/>
      <c r="V7" s="310"/>
      <c r="W7" s="311"/>
    </row>
    <row r="8" spans="1:26" ht="31.5" customHeight="1">
      <c r="B8" s="227" t="s">
        <v>15</v>
      </c>
      <c r="C8" s="308"/>
      <c r="D8" s="293" t="s">
        <v>577</v>
      </c>
      <c r="E8" s="293"/>
      <c r="F8" s="293"/>
      <c r="G8" s="294"/>
      <c r="H8" s="339" t="s">
        <v>548</v>
      </c>
      <c r="I8" s="308"/>
      <c r="J8" s="293" t="s">
        <v>578</v>
      </c>
      <c r="K8" s="293"/>
      <c r="L8" s="293"/>
      <c r="M8" s="338"/>
      <c r="O8" s="312"/>
      <c r="P8" s="313"/>
      <c r="Q8" s="313"/>
      <c r="R8" s="313"/>
      <c r="S8" s="313"/>
      <c r="T8" s="313"/>
      <c r="U8" s="313"/>
      <c r="V8" s="313"/>
      <c r="W8" s="314"/>
      <c r="Y8" s="91"/>
      <c r="Z8" s="94" t="s">
        <v>16</v>
      </c>
    </row>
    <row r="9" spans="1:26" ht="31.5" customHeight="1">
      <c r="B9" s="295" t="s">
        <v>17</v>
      </c>
      <c r="C9" s="296"/>
      <c r="D9" s="340" t="s">
        <v>579</v>
      </c>
      <c r="E9" s="341"/>
      <c r="F9" s="341"/>
      <c r="G9" s="342"/>
      <c r="H9" s="297" t="s">
        <v>406</v>
      </c>
      <c r="I9" s="298"/>
      <c r="J9" s="343" t="s">
        <v>16</v>
      </c>
      <c r="K9" s="303"/>
      <c r="L9" s="303"/>
      <c r="M9" s="344"/>
      <c r="O9" s="312"/>
      <c r="P9" s="313"/>
      <c r="Q9" s="313"/>
      <c r="R9" s="313"/>
      <c r="S9" s="313"/>
      <c r="T9" s="313"/>
      <c r="U9" s="313"/>
      <c r="V9" s="313"/>
      <c r="W9" s="314"/>
      <c r="Y9" s="94"/>
      <c r="Z9" s="94" t="s">
        <v>18</v>
      </c>
    </row>
    <row r="10" spans="1:26" ht="31.5" customHeight="1">
      <c r="B10" s="295" t="s">
        <v>19</v>
      </c>
      <c r="C10" s="296"/>
      <c r="D10" s="299" t="s">
        <v>580</v>
      </c>
      <c r="E10" s="300"/>
      <c r="F10" s="300"/>
      <c r="G10" s="300"/>
      <c r="H10" s="300"/>
      <c r="I10" s="300"/>
      <c r="J10" s="300"/>
      <c r="K10" s="300"/>
      <c r="L10" s="300"/>
      <c r="M10" s="301"/>
      <c r="N10" s="226"/>
      <c r="O10" s="312"/>
      <c r="P10" s="313"/>
      <c r="Q10" s="313"/>
      <c r="R10" s="313"/>
      <c r="S10" s="313"/>
      <c r="T10" s="313"/>
      <c r="U10" s="313"/>
      <c r="V10" s="313"/>
      <c r="W10" s="314"/>
      <c r="Z10" s="94" t="s">
        <v>20</v>
      </c>
    </row>
    <row r="11" spans="1:26" ht="31.5" customHeight="1">
      <c r="B11" s="295" t="s">
        <v>21</v>
      </c>
      <c r="C11" s="296"/>
      <c r="D11" s="302">
        <v>0.625</v>
      </c>
      <c r="E11" s="303"/>
      <c r="F11" s="303"/>
      <c r="G11" s="304"/>
      <c r="H11" s="297" t="s">
        <v>22</v>
      </c>
      <c r="I11" s="298"/>
      <c r="J11" s="305"/>
      <c r="K11" s="306"/>
      <c r="L11" s="306"/>
      <c r="M11" s="307"/>
      <c r="O11" s="318" t="s">
        <v>32</v>
      </c>
      <c r="P11" s="27" t="s">
        <v>33</v>
      </c>
      <c r="Q11" s="320" t="s">
        <v>558</v>
      </c>
      <c r="R11" s="321"/>
      <c r="S11" s="321"/>
      <c r="T11" s="321"/>
      <c r="U11" s="321"/>
      <c r="V11" s="321"/>
      <c r="W11" s="322"/>
      <c r="Z11" s="94" t="s">
        <v>536</v>
      </c>
    </row>
    <row r="12" spans="1:26" ht="31.5" customHeight="1">
      <c r="A12" s="28" t="s">
        <v>329</v>
      </c>
      <c r="B12" s="328" t="s">
        <v>549</v>
      </c>
      <c r="C12" s="329"/>
      <c r="D12" s="330">
        <v>0.35416666666666669</v>
      </c>
      <c r="E12" s="329"/>
      <c r="F12" s="329"/>
      <c r="G12" s="329"/>
      <c r="H12" s="329"/>
      <c r="I12" s="329"/>
      <c r="J12" s="329"/>
      <c r="K12" s="329"/>
      <c r="L12" s="329"/>
      <c r="M12" s="331"/>
      <c r="O12" s="319"/>
      <c r="P12" s="92" t="s">
        <v>36</v>
      </c>
      <c r="Q12" s="323" t="s">
        <v>559</v>
      </c>
      <c r="R12" s="324"/>
      <c r="S12" s="325" t="s">
        <v>37</v>
      </c>
      <c r="T12" s="326"/>
      <c r="U12" s="326"/>
      <c r="V12" s="326"/>
      <c r="W12" s="327"/>
      <c r="Z12" s="94" t="s">
        <v>410</v>
      </c>
    </row>
    <row r="13" spans="1:26" ht="28.5" customHeight="1">
      <c r="A13" s="35" t="s">
        <v>24</v>
      </c>
      <c r="B13" s="1" t="s">
        <v>25</v>
      </c>
      <c r="C13" s="2" t="s">
        <v>26</v>
      </c>
      <c r="D13" s="37" t="s">
        <v>27</v>
      </c>
      <c r="E13" s="3" t="s">
        <v>28</v>
      </c>
      <c r="F13" s="4" t="s">
        <v>29</v>
      </c>
      <c r="G13" s="244" t="s">
        <v>30</v>
      </c>
      <c r="H13" s="245"/>
      <c r="I13" s="245"/>
      <c r="J13" s="246"/>
      <c r="K13" s="246"/>
      <c r="L13" s="247"/>
      <c r="M13" s="5" t="s">
        <v>31</v>
      </c>
      <c r="O13" s="309" t="s">
        <v>563</v>
      </c>
      <c r="P13" s="310"/>
      <c r="Q13" s="310"/>
      <c r="R13" s="310"/>
      <c r="S13" s="310"/>
      <c r="T13" s="310"/>
      <c r="U13" s="310"/>
      <c r="V13" s="310"/>
      <c r="W13" s="311"/>
      <c r="Z13" s="94" t="s">
        <v>23</v>
      </c>
    </row>
    <row r="14" spans="1:26" ht="33" customHeight="1">
      <c r="A14" s="28">
        <v>53</v>
      </c>
      <c r="B14" s="25" t="s">
        <v>35</v>
      </c>
      <c r="C14" s="2" t="s">
        <v>564</v>
      </c>
      <c r="D14" s="2" t="s">
        <v>568</v>
      </c>
      <c r="E14" s="2">
        <v>75</v>
      </c>
      <c r="F14" s="2" t="s">
        <v>569</v>
      </c>
      <c r="G14" s="248" t="s">
        <v>570</v>
      </c>
      <c r="H14" s="249"/>
      <c r="I14" s="249"/>
      <c r="J14" s="233" t="s">
        <v>571</v>
      </c>
      <c r="K14" s="233"/>
      <c r="L14" s="234"/>
      <c r="M14" s="24">
        <v>3</v>
      </c>
      <c r="O14" s="312"/>
      <c r="P14" s="313"/>
      <c r="Q14" s="313"/>
      <c r="R14" s="313"/>
      <c r="S14" s="313"/>
      <c r="T14" s="313"/>
      <c r="U14" s="313"/>
      <c r="V14" s="313"/>
      <c r="W14" s="314"/>
      <c r="Z14" s="94" t="s">
        <v>34</v>
      </c>
    </row>
    <row r="15" spans="1:26" s="6" customFormat="1" ht="33" customHeight="1">
      <c r="A15" s="28"/>
      <c r="B15" s="25"/>
      <c r="C15" s="2" t="s">
        <v>572</v>
      </c>
      <c r="D15" s="2" t="s">
        <v>573</v>
      </c>
      <c r="E15" s="2">
        <v>74</v>
      </c>
      <c r="F15" s="2" t="s">
        <v>574</v>
      </c>
      <c r="G15" s="248" t="s">
        <v>575</v>
      </c>
      <c r="H15" s="249"/>
      <c r="I15" s="249"/>
      <c r="J15" s="233"/>
      <c r="K15" s="233"/>
      <c r="L15" s="234"/>
      <c r="M15" s="24" t="str">
        <f>IF($A15="","",VLOOKUP($A15,会員名簿!$A$4:$J$75,8))</f>
        <v/>
      </c>
      <c r="O15" s="312"/>
      <c r="P15" s="313"/>
      <c r="Q15" s="313"/>
      <c r="R15" s="313"/>
      <c r="S15" s="313"/>
      <c r="T15" s="313"/>
      <c r="U15" s="313"/>
      <c r="V15" s="313"/>
      <c r="W15" s="314"/>
      <c r="Y15"/>
      <c r="Z15" s="94" t="s">
        <v>38</v>
      </c>
    </row>
    <row r="16" spans="1:26" s="6" customFormat="1" ht="33" customHeight="1">
      <c r="A16" s="28"/>
      <c r="B16" s="25"/>
      <c r="C16" s="2" t="str">
        <f>IF($A16="","",VLOOKUP($A16,会員名簿!$A$4:$J$75,2))</f>
        <v/>
      </c>
      <c r="D16" s="2" t="str">
        <f>IF($A16="","",VLOOKUP($A16,会員名簿!$A$4:$J$75,3))</f>
        <v/>
      </c>
      <c r="E16" s="2" t="str">
        <f>IF($A16="","",VLOOKUP($A16,会員名簿!$A$4:$J$75,4))</f>
        <v/>
      </c>
      <c r="F16" s="2"/>
      <c r="G16" s="248" t="str">
        <f>IF($A16="","",VLOOKUP($A16,会員名簿!$A$4:$J$75,6))</f>
        <v/>
      </c>
      <c r="H16" s="249"/>
      <c r="I16" s="249"/>
      <c r="J16" s="233" t="str">
        <f>IF($A16="","",VLOOKUP($A16,会員名簿!$A$4:$J$75,7))</f>
        <v/>
      </c>
      <c r="K16" s="233"/>
      <c r="L16" s="234"/>
      <c r="M16" s="24" t="str">
        <f>IF($A16="","",VLOOKUP($A16,会員名簿!$A$4:$J$75,8))</f>
        <v/>
      </c>
      <c r="O16" s="312"/>
      <c r="P16" s="313"/>
      <c r="Q16" s="313"/>
      <c r="R16" s="313"/>
      <c r="S16" s="313"/>
      <c r="T16" s="313"/>
      <c r="U16" s="313"/>
      <c r="V16" s="313"/>
      <c r="W16" s="314"/>
    </row>
    <row r="17" spans="1:34" s="6" customFormat="1" ht="32.25" customHeight="1">
      <c r="A17" s="28"/>
      <c r="B17" s="25"/>
      <c r="C17" s="2" t="str">
        <f>IF($A17="","",VLOOKUP($A17,会員名簿!$A$4:$J$75,2))</f>
        <v/>
      </c>
      <c r="D17" s="2" t="str">
        <f>IF($A17="","",VLOOKUP($A17,会員名簿!$A$4:$J$75,3))</f>
        <v/>
      </c>
      <c r="E17" s="2" t="str">
        <f>IF($A17="","",VLOOKUP($A17,会員名簿!$A$4:$J$75,4))</f>
        <v/>
      </c>
      <c r="F17" s="2" t="str">
        <f>IF($A17="","",VLOOKUP($A17,会員名簿!$A$4:$J$75,5))</f>
        <v/>
      </c>
      <c r="G17" s="248" t="str">
        <f>IF($A17="","",VLOOKUP($A17,会員名簿!$A$4:$J$75,6))</f>
        <v/>
      </c>
      <c r="H17" s="249"/>
      <c r="I17" s="249"/>
      <c r="J17" s="233" t="str">
        <f>IF($A17="","",VLOOKUP($A17,会員名簿!$A$4:$J$75,7))</f>
        <v/>
      </c>
      <c r="K17" s="233"/>
      <c r="L17" s="234"/>
      <c r="M17" s="24" t="str">
        <f>IF($A17="","",VLOOKUP($A17,会員名簿!$A$4:$J$75,8))</f>
        <v/>
      </c>
      <c r="O17" s="312"/>
      <c r="P17" s="313"/>
      <c r="Q17" s="313"/>
      <c r="R17" s="313"/>
      <c r="S17" s="313"/>
      <c r="T17" s="313"/>
      <c r="U17" s="313"/>
      <c r="V17" s="313"/>
      <c r="W17" s="314"/>
    </row>
    <row r="18" spans="1:34" s="6" customFormat="1" ht="32.25" customHeight="1">
      <c r="A18" s="28"/>
      <c r="B18" s="25"/>
      <c r="C18" s="2" t="str">
        <f>IF($A18="","",VLOOKUP($A18,会員名簿!$A$4:$J$75,2))</f>
        <v/>
      </c>
      <c r="D18" s="2" t="str">
        <f>IF($A18="","",VLOOKUP($A18,会員名簿!$A$4:$J$75,3))</f>
        <v/>
      </c>
      <c r="E18" s="2" t="str">
        <f>IF($A18="","",VLOOKUP($A18,会員名簿!$A$4:$J$75,4))</f>
        <v/>
      </c>
      <c r="F18" s="2" t="str">
        <f>IF($A18="","",VLOOKUP($A18,会員名簿!$A$4:$J$75,5))</f>
        <v/>
      </c>
      <c r="G18" s="250" t="str">
        <f>IF($A18="","",VLOOKUP($A18,会員名簿!$A$4:$J$75,6))</f>
        <v/>
      </c>
      <c r="H18" s="233"/>
      <c r="I18" s="233"/>
      <c r="J18" s="233" t="str">
        <f>IF($A18="","",VLOOKUP($A18,会員名簿!$A$4:$J$75,7))</f>
        <v/>
      </c>
      <c r="K18" s="233"/>
      <c r="L18" s="234"/>
      <c r="M18" s="24" t="str">
        <f>IF($A18="","",VLOOKUP($A18,会員名簿!$A$4:$J$75,8))</f>
        <v/>
      </c>
      <c r="O18" s="312"/>
      <c r="P18" s="313"/>
      <c r="Q18" s="313"/>
      <c r="R18" s="313"/>
      <c r="S18" s="313"/>
      <c r="T18" s="313"/>
      <c r="U18" s="313"/>
      <c r="V18" s="313"/>
      <c r="W18" s="314"/>
    </row>
    <row r="19" spans="1:34" s="6" customFormat="1" ht="32.25" customHeight="1">
      <c r="A19" s="28"/>
      <c r="B19" s="25"/>
      <c r="C19" s="2" t="str">
        <f>IF($A19="","",VLOOKUP($A19,会員名簿!$A$4:$J$75,2))</f>
        <v/>
      </c>
      <c r="D19" s="2" t="str">
        <f>IF($A19="","",VLOOKUP($A19,会員名簿!$A$4:$J$75,3))</f>
        <v/>
      </c>
      <c r="E19" s="2" t="str">
        <f>IF($A19="","",VLOOKUP($A19,会員名簿!$A$4:$J$75,4))</f>
        <v/>
      </c>
      <c r="F19" s="2" t="str">
        <f>IF($A19="","",VLOOKUP($A19,会員名簿!$A$4:$J$75,5))</f>
        <v/>
      </c>
      <c r="G19" s="250" t="str">
        <f>IF($A19="","",VLOOKUP($A19,会員名簿!$A$4:$J$75,6))</f>
        <v/>
      </c>
      <c r="H19" s="233"/>
      <c r="I19" s="233"/>
      <c r="J19" s="233" t="str">
        <f>IF($A19="","",VLOOKUP($A19,会員名簿!$A$4:$J$75,7))</f>
        <v/>
      </c>
      <c r="K19" s="233"/>
      <c r="L19" s="234"/>
      <c r="M19" s="24" t="str">
        <f>IF($A19="","",VLOOKUP($A19,会員名簿!$A$4:$J$75,8))</f>
        <v/>
      </c>
      <c r="O19" s="312"/>
      <c r="P19" s="313"/>
      <c r="Q19" s="313"/>
      <c r="R19" s="313"/>
      <c r="S19" s="313"/>
      <c r="T19" s="313"/>
      <c r="U19" s="313"/>
      <c r="V19" s="313"/>
      <c r="W19" s="314"/>
    </row>
    <row r="20" spans="1:34" s="6" customFormat="1" ht="32.25" customHeight="1">
      <c r="A20" s="28"/>
      <c r="B20" s="25"/>
      <c r="C20" s="2" t="str">
        <f>IF($A20="","",VLOOKUP($A20,会員名簿!$A$4:$J$75,2))</f>
        <v/>
      </c>
      <c r="D20" s="2" t="str">
        <f>IF($A20="","",VLOOKUP($A20,会員名簿!$A$4:$J$75,3))</f>
        <v/>
      </c>
      <c r="E20" s="2" t="str">
        <f>IF($A20="","",VLOOKUP($A20,会員名簿!$A$4:$J$75,4))</f>
        <v/>
      </c>
      <c r="F20" s="2" t="str">
        <f>IF($A20="","",VLOOKUP($A20,会員名簿!$A$4:$J$75,5))</f>
        <v/>
      </c>
      <c r="G20" s="250" t="str">
        <f>IF($A20="","",VLOOKUP($A20,会員名簿!$A$4:$J$75,6))</f>
        <v/>
      </c>
      <c r="H20" s="233"/>
      <c r="I20" s="233"/>
      <c r="J20" s="233" t="str">
        <f>IF($A20="","",VLOOKUP($A20,会員名簿!$A$4:$J$75,7))</f>
        <v/>
      </c>
      <c r="K20" s="233"/>
      <c r="L20" s="234"/>
      <c r="M20" s="24" t="str">
        <f>IF($A20="","",VLOOKUP($A20,会員名簿!$A$4:$J$75,8))</f>
        <v/>
      </c>
      <c r="O20" s="312"/>
      <c r="P20" s="313"/>
      <c r="Q20" s="313"/>
      <c r="R20" s="313"/>
      <c r="S20" s="313"/>
      <c r="T20" s="313"/>
      <c r="U20" s="313"/>
      <c r="V20" s="313"/>
      <c r="W20" s="314"/>
    </row>
    <row r="21" spans="1:34" s="6" customFormat="1" ht="32.25" customHeight="1">
      <c r="A21" s="28"/>
      <c r="B21" s="25"/>
      <c r="C21" s="2" t="str">
        <f>IF($A21="","",VLOOKUP($A21,会員名簿!$A$4:$J$75,2))</f>
        <v/>
      </c>
      <c r="D21" s="2" t="str">
        <f>IF($A21="","",VLOOKUP($A21,会員名簿!$A$4:$J$75,3))</f>
        <v/>
      </c>
      <c r="E21" s="2" t="str">
        <f>IF($A21="","",VLOOKUP($A21,会員名簿!$A$4:$J$75,4))</f>
        <v/>
      </c>
      <c r="F21" s="2" t="str">
        <f>IF($A21="","",VLOOKUP($A21,会員名簿!$A$4:$J$75,5))</f>
        <v/>
      </c>
      <c r="G21" s="250" t="str">
        <f>IF($A21="","",VLOOKUP($A21,会員名簿!$A$4:$J$75,6))</f>
        <v/>
      </c>
      <c r="H21" s="233"/>
      <c r="I21" s="233"/>
      <c r="J21" s="233" t="str">
        <f>IF($A21="","",VLOOKUP($A21,会員名簿!$A$4:$J$75,7))</f>
        <v/>
      </c>
      <c r="K21" s="233"/>
      <c r="L21" s="234"/>
      <c r="M21" s="24" t="str">
        <f>IF($A21="","",VLOOKUP($A21,会員名簿!$A$4:$J$75,8))</f>
        <v/>
      </c>
      <c r="O21" s="312"/>
      <c r="P21" s="313"/>
      <c r="Q21" s="313"/>
      <c r="R21" s="313"/>
      <c r="S21" s="313"/>
      <c r="T21" s="313"/>
      <c r="U21" s="313"/>
      <c r="V21" s="313"/>
      <c r="W21" s="314"/>
    </row>
    <row r="22" spans="1:34" s="6" customFormat="1" ht="32.25" customHeight="1">
      <c r="A22" s="28"/>
      <c r="B22" s="25"/>
      <c r="C22" s="2" t="str">
        <f>IF($A22="","",VLOOKUP($A22,会員名簿!$A$4:$J$75,2))</f>
        <v/>
      </c>
      <c r="D22" s="2" t="str">
        <f>IF($A22="","",VLOOKUP($A22,会員名簿!$A$4:$J$75,3))</f>
        <v/>
      </c>
      <c r="E22" s="2" t="str">
        <f>IF($A22="","",VLOOKUP($A22,会員名簿!$A$4:$J$75,4))</f>
        <v/>
      </c>
      <c r="F22" s="2" t="str">
        <f>IF($A22="","",VLOOKUP($A22,会員名簿!$A$4:$J$75,5))</f>
        <v/>
      </c>
      <c r="G22" s="250" t="str">
        <f>IF($A22="","",VLOOKUP($A22,会員名簿!$A$4:$J$75,6))</f>
        <v/>
      </c>
      <c r="H22" s="233"/>
      <c r="I22" s="233"/>
      <c r="J22" s="233" t="str">
        <f>IF($A22="","",VLOOKUP($A22,会員名簿!$A$4:$J$75,7))</f>
        <v/>
      </c>
      <c r="K22" s="233"/>
      <c r="L22" s="234"/>
      <c r="M22" s="24" t="str">
        <f>IF($A22="","",VLOOKUP($A22,会員名簿!$A$4:$J$75,8))</f>
        <v/>
      </c>
      <c r="O22" s="312"/>
      <c r="P22" s="313"/>
      <c r="Q22" s="313"/>
      <c r="R22" s="313"/>
      <c r="S22" s="313"/>
      <c r="T22" s="313"/>
      <c r="U22" s="313"/>
      <c r="V22" s="313"/>
      <c r="W22" s="314"/>
    </row>
    <row r="23" spans="1:34" s="6" customFormat="1" ht="32.25" customHeight="1">
      <c r="A23" s="28"/>
      <c r="B23" s="25"/>
      <c r="C23" s="2" t="str">
        <f>IF($A23="","",VLOOKUP($A23,会員名簿!$A$4:$J$75,2))</f>
        <v/>
      </c>
      <c r="D23" s="2" t="str">
        <f>IF($A23="","",VLOOKUP($A23,会員名簿!$A$4:$J$75,3))</f>
        <v/>
      </c>
      <c r="E23" s="2" t="str">
        <f>IF($A23="","",VLOOKUP($A23,会員名簿!$A$4:$J$75,4))</f>
        <v/>
      </c>
      <c r="F23" s="2" t="str">
        <f>IF($A23="","",VLOOKUP($A23,会員名簿!$A$4:$J$75,5))</f>
        <v/>
      </c>
      <c r="G23" s="250" t="str">
        <f>IF($A23="","",VLOOKUP($A23,会員名簿!$A$4:$J$75,6))</f>
        <v/>
      </c>
      <c r="H23" s="233"/>
      <c r="I23" s="233"/>
      <c r="J23" s="233" t="str">
        <f>IF($A23="","",VLOOKUP($A23,会員名簿!$A$4:$J$75,7))</f>
        <v/>
      </c>
      <c r="K23" s="233"/>
      <c r="L23" s="234"/>
      <c r="M23" s="24" t="str">
        <f>IF($A23="","",VLOOKUP($A23,会員名簿!$A$4:$J$75,8))</f>
        <v/>
      </c>
      <c r="O23" s="312"/>
      <c r="P23" s="313"/>
      <c r="Q23" s="313"/>
      <c r="R23" s="313"/>
      <c r="S23" s="313"/>
      <c r="T23" s="313"/>
      <c r="U23" s="313"/>
      <c r="V23" s="313"/>
      <c r="W23" s="314"/>
      <c r="Y23" s="90"/>
      <c r="AA23" s="90"/>
      <c r="AB23" s="90"/>
      <c r="AC23" s="90"/>
      <c r="AD23" s="90"/>
      <c r="AE23" s="90"/>
      <c r="AF23" s="90"/>
      <c r="AG23" s="90"/>
      <c r="AH23" s="90"/>
    </row>
    <row r="24" spans="1:34" s="6" customFormat="1" ht="32.25" customHeight="1">
      <c r="A24" s="28"/>
      <c r="B24" s="25"/>
      <c r="C24" s="2" t="str">
        <f>IF($A24="","",VLOOKUP($A24,会員名簿!$A$4:$J$75,2))</f>
        <v/>
      </c>
      <c r="D24" s="2" t="str">
        <f>IF($A24="","",VLOOKUP($A24,会員名簿!$A$4:$J$75,3))</f>
        <v/>
      </c>
      <c r="E24" s="2" t="str">
        <f>IF($A24="","",VLOOKUP($A24,会員名簿!$A$4:$J$75,4))</f>
        <v/>
      </c>
      <c r="F24" s="2" t="str">
        <f>IF($A24="","",VLOOKUP($A24,会員名簿!$A$4:$J$75,5))</f>
        <v/>
      </c>
      <c r="G24" s="250" t="str">
        <f>IF($A24="","",VLOOKUP($A24,会員名簿!$A$4:$J$75,6))</f>
        <v/>
      </c>
      <c r="H24" s="233"/>
      <c r="I24" s="233"/>
      <c r="J24" s="233" t="str">
        <f>IF($A24="","",VLOOKUP($A24,会員名簿!$A$4:$J$75,7))</f>
        <v/>
      </c>
      <c r="K24" s="233"/>
      <c r="L24" s="234"/>
      <c r="M24" s="24" t="str">
        <f>IF($A24="","",VLOOKUP($A24,会員名簿!$A$4:$J$75,8))</f>
        <v/>
      </c>
      <c r="O24" s="312"/>
      <c r="P24" s="313"/>
      <c r="Q24" s="313"/>
      <c r="R24" s="313"/>
      <c r="S24" s="313"/>
      <c r="T24" s="313"/>
      <c r="U24" s="313"/>
      <c r="V24" s="313"/>
      <c r="W24" s="314"/>
      <c r="Y24" s="90"/>
      <c r="Z24" s="90"/>
      <c r="AA24" s="90"/>
      <c r="AB24" s="90"/>
      <c r="AC24" s="90"/>
      <c r="AD24" s="90"/>
      <c r="AE24" s="90"/>
      <c r="AF24" s="90"/>
      <c r="AG24" s="90"/>
      <c r="AH24" s="90"/>
    </row>
    <row r="25" spans="1:34" s="6" customFormat="1" ht="32.25" customHeight="1" thickBot="1">
      <c r="A25" s="28"/>
      <c r="B25" s="213"/>
      <c r="C25" s="214" t="str">
        <f>IF($A25="","",VLOOKUP($A25,会員名簿!$A$4:$J$75,2))</f>
        <v/>
      </c>
      <c r="D25" s="214" t="str">
        <f>IF($A25="","",VLOOKUP($A25,会員名簿!$A$4:$J$75,3))</f>
        <v/>
      </c>
      <c r="E25" s="214" t="str">
        <f>IF($A25="","",VLOOKUP($A25,会員名簿!$A$4:$J$75,4))</f>
        <v/>
      </c>
      <c r="F25" s="214" t="str">
        <f>IF($A25="","",VLOOKUP($A25,会員名簿!$A$4:$J$75,5))</f>
        <v/>
      </c>
      <c r="G25" s="242" t="str">
        <f>IF($A25="","",VLOOKUP($A25,会員名簿!$A$4:$J$75,6))</f>
        <v/>
      </c>
      <c r="H25" s="243"/>
      <c r="I25" s="243"/>
      <c r="J25" s="233" t="str">
        <f>IF($A25="","",VLOOKUP($A25,会員名簿!$A$4:$J$75,7))</f>
        <v/>
      </c>
      <c r="K25" s="233"/>
      <c r="L25" s="234"/>
      <c r="M25" s="24" t="str">
        <f>IF($A25="","",VLOOKUP($A25,会員名簿!$A$4:$J$75,8))</f>
        <v/>
      </c>
      <c r="O25" s="312"/>
      <c r="P25" s="313"/>
      <c r="Q25" s="313"/>
      <c r="R25" s="313"/>
      <c r="S25" s="313"/>
      <c r="T25" s="313"/>
      <c r="U25" s="313"/>
      <c r="V25" s="313"/>
      <c r="W25" s="314"/>
      <c r="Y25" s="90"/>
      <c r="Z25" s="90"/>
      <c r="AA25" s="90"/>
      <c r="AB25" s="90"/>
      <c r="AC25" s="90"/>
      <c r="AD25" s="90"/>
      <c r="AE25" s="90"/>
      <c r="AF25" s="90"/>
      <c r="AG25" s="90"/>
      <c r="AH25" s="90"/>
    </row>
    <row r="26" spans="1:34" s="6" customFormat="1" ht="15.75" customHeight="1" thickBot="1">
      <c r="B26" s="240" t="s">
        <v>468</v>
      </c>
      <c r="C26" s="241"/>
      <c r="D26" s="237" t="s">
        <v>465</v>
      </c>
      <c r="E26" s="238"/>
      <c r="F26" s="239"/>
      <c r="G26" s="215" t="s">
        <v>466</v>
      </c>
      <c r="H26" s="237" t="s">
        <v>467</v>
      </c>
      <c r="I26" s="239"/>
      <c r="J26" s="211"/>
      <c r="K26" s="211"/>
      <c r="L26" s="211"/>
      <c r="M26" s="212"/>
      <c r="O26" s="312"/>
      <c r="P26" s="313"/>
      <c r="Q26" s="313"/>
      <c r="R26" s="313"/>
      <c r="S26" s="313"/>
      <c r="T26" s="313"/>
      <c r="U26" s="313"/>
      <c r="V26" s="313"/>
      <c r="W26" s="314"/>
      <c r="Y26" s="90"/>
      <c r="Z26" s="90"/>
      <c r="AA26" s="90"/>
      <c r="AB26" s="90"/>
      <c r="AC26" s="90"/>
      <c r="AD26" s="90"/>
      <c r="AE26" s="90"/>
      <c r="AF26" s="90"/>
      <c r="AG26" s="90"/>
      <c r="AH26" s="90"/>
    </row>
    <row r="27" spans="1:34" s="6" customFormat="1" ht="20.100000000000001" customHeight="1" thickBot="1">
      <c r="A27" s="223"/>
      <c r="B27" s="227" t="s">
        <v>564</v>
      </c>
      <c r="C27" s="228"/>
      <c r="D27" s="229" t="s">
        <v>565</v>
      </c>
      <c r="E27" s="230"/>
      <c r="F27" s="230"/>
      <c r="G27" s="216" t="s">
        <v>566</v>
      </c>
      <c r="H27" s="235" t="s">
        <v>567</v>
      </c>
      <c r="I27" s="236"/>
      <c r="J27" s="211"/>
      <c r="K27" s="211"/>
      <c r="L27" s="211"/>
      <c r="M27" s="212"/>
      <c r="O27" s="312"/>
      <c r="P27" s="313"/>
      <c r="Q27" s="313"/>
      <c r="R27" s="313"/>
      <c r="S27" s="313"/>
      <c r="T27" s="313"/>
      <c r="U27" s="313"/>
      <c r="V27" s="313"/>
      <c r="W27" s="314"/>
      <c r="Y27" s="90"/>
      <c r="Z27" s="90"/>
      <c r="AA27" s="90"/>
      <c r="AB27" s="90"/>
      <c r="AC27" s="90"/>
      <c r="AD27" s="90"/>
      <c r="AE27" s="90"/>
      <c r="AF27" s="90"/>
      <c r="AG27" s="90"/>
      <c r="AH27" s="90"/>
    </row>
    <row r="28" spans="1:34" s="6" customFormat="1" ht="20.100000000000001" customHeight="1" thickBot="1">
      <c r="A28" s="223"/>
      <c r="B28" s="227" t="str">
        <f>IF($A28="","",VLOOKUP($A28,会員名簿!$A$4:$J$75,2))</f>
        <v/>
      </c>
      <c r="C28" s="228"/>
      <c r="D28" s="229" t="str">
        <f>IF($A28="","",VLOOKUP($A28,会員名簿!$A$4:$P$75,14))</f>
        <v/>
      </c>
      <c r="E28" s="230"/>
      <c r="F28" s="230"/>
      <c r="G28" s="216" t="str">
        <f>IF($A28="","",VLOOKUP($A28,会員名簿!$A$4:$P$75,15))</f>
        <v/>
      </c>
      <c r="H28" s="235" t="str">
        <f>IF($A28="","",VLOOKUP($A28,会員名簿!$A$4:$P$75,16))</f>
        <v/>
      </c>
      <c r="I28" s="236"/>
      <c r="J28" s="211"/>
      <c r="K28" s="211"/>
      <c r="L28" s="211"/>
      <c r="M28" s="212"/>
      <c r="O28" s="312"/>
      <c r="P28" s="313"/>
      <c r="Q28" s="313"/>
      <c r="R28" s="313"/>
      <c r="S28" s="313"/>
      <c r="T28" s="313"/>
      <c r="U28" s="313"/>
      <c r="V28" s="313"/>
      <c r="W28" s="314"/>
      <c r="Y28" s="90"/>
      <c r="Z28" s="90"/>
      <c r="AA28" s="90"/>
      <c r="AB28" s="90"/>
      <c r="AC28" s="90"/>
      <c r="AD28" s="90"/>
      <c r="AE28" s="90"/>
      <c r="AF28" s="90"/>
      <c r="AG28" s="90"/>
      <c r="AH28" s="90"/>
    </row>
    <row r="29" spans="1:34" s="6" customFormat="1" ht="20.100000000000001" customHeight="1" thickBot="1">
      <c r="A29" s="223"/>
      <c r="B29" s="227" t="str">
        <f>IF($A29="","",VLOOKUP($A29,会員名簿!$A$4:$J$75,2))</f>
        <v/>
      </c>
      <c r="C29" s="228"/>
      <c r="D29" s="229" t="str">
        <f>IF($A29="","",VLOOKUP($A29,会員名簿!$A$4:$P$75,14))</f>
        <v/>
      </c>
      <c r="E29" s="230"/>
      <c r="F29" s="230"/>
      <c r="G29" s="217" t="str">
        <f>IF($A29="","",VLOOKUP($A29,会員名簿!$A$4:$P$75,15))</f>
        <v/>
      </c>
      <c r="H29" s="231" t="str">
        <f>IF($A29="","",VLOOKUP($A29,会員名簿!$A$4:$P$75,16))</f>
        <v/>
      </c>
      <c r="I29" s="232"/>
      <c r="J29" s="211"/>
      <c r="K29" s="211"/>
      <c r="L29" s="211"/>
      <c r="M29" s="212"/>
      <c r="O29" s="312"/>
      <c r="P29" s="313"/>
      <c r="Q29" s="313"/>
      <c r="R29" s="313"/>
      <c r="S29" s="313"/>
      <c r="T29" s="313"/>
      <c r="U29" s="313"/>
      <c r="V29" s="313"/>
      <c r="W29" s="314"/>
      <c r="Y29" s="90"/>
      <c r="Z29" s="90"/>
      <c r="AA29" s="90"/>
      <c r="AB29" s="90"/>
      <c r="AC29" s="90"/>
      <c r="AD29" s="90"/>
      <c r="AE29" s="90"/>
      <c r="AF29" s="90"/>
      <c r="AG29" s="90"/>
      <c r="AH29" s="90"/>
    </row>
    <row r="30" spans="1:34" s="6" customFormat="1" ht="28.35" customHeight="1">
      <c r="B30" s="282" t="s">
        <v>39</v>
      </c>
      <c r="C30" s="282"/>
      <c r="D30" s="282"/>
      <c r="E30" s="282"/>
      <c r="F30" s="282"/>
      <c r="G30" s="282"/>
      <c r="H30" s="282"/>
      <c r="I30" s="282"/>
      <c r="J30" s="282"/>
      <c r="K30" s="282"/>
      <c r="L30" s="282"/>
      <c r="M30" s="282"/>
      <c r="O30" s="312"/>
      <c r="P30" s="313"/>
      <c r="Q30" s="313"/>
      <c r="R30" s="313"/>
      <c r="S30" s="313"/>
      <c r="T30" s="313"/>
      <c r="U30" s="313"/>
      <c r="V30" s="313"/>
      <c r="W30" s="314"/>
      <c r="X30" s="90"/>
      <c r="Y30" s="90"/>
      <c r="Z30" s="90"/>
      <c r="AA30" s="90"/>
      <c r="AB30" s="90"/>
      <c r="AC30" s="90"/>
      <c r="AD30" s="90"/>
      <c r="AE30" s="90"/>
      <c r="AF30" s="90"/>
      <c r="AG30" s="90"/>
      <c r="AH30" s="90"/>
    </row>
    <row r="31" spans="1:34" s="6" customFormat="1" ht="20.100000000000001" customHeight="1">
      <c r="B31" s="21" t="s">
        <v>40</v>
      </c>
      <c r="C31" s="22"/>
      <c r="F31" s="21" t="s">
        <v>40</v>
      </c>
      <c r="G31" s="22"/>
      <c r="O31" s="312"/>
      <c r="P31" s="313"/>
      <c r="Q31" s="313"/>
      <c r="R31" s="313"/>
      <c r="S31" s="313"/>
      <c r="T31" s="313"/>
      <c r="U31" s="313"/>
      <c r="V31" s="313"/>
      <c r="W31" s="314"/>
      <c r="X31" s="90"/>
      <c r="Y31" s="90"/>
      <c r="Z31" s="90"/>
      <c r="AA31" s="90"/>
      <c r="AB31" s="90"/>
      <c r="AC31" s="90"/>
      <c r="AD31" s="90"/>
      <c r="AE31" s="90"/>
      <c r="AF31" s="90"/>
      <c r="AG31" s="90"/>
      <c r="AH31" s="90"/>
    </row>
    <row r="32" spans="1:34" s="6" customFormat="1" ht="20.100000000000001" customHeight="1">
      <c r="B32" s="21" t="s">
        <v>40</v>
      </c>
      <c r="C32" s="22"/>
      <c r="F32" s="21" t="s">
        <v>40</v>
      </c>
      <c r="G32" s="22"/>
      <c r="O32" s="312"/>
      <c r="P32" s="313"/>
      <c r="Q32" s="313"/>
      <c r="R32" s="313"/>
      <c r="S32" s="313"/>
      <c r="T32" s="313"/>
      <c r="U32" s="313"/>
      <c r="V32" s="313"/>
      <c r="W32" s="314"/>
      <c r="X32" s="90"/>
      <c r="Z32" s="90"/>
    </row>
    <row r="33" spans="2:26" s="6" customFormat="1" ht="11.25" customHeight="1" thickBot="1">
      <c r="B33" s="90"/>
      <c r="C33" s="90"/>
      <c r="D33" s="90"/>
      <c r="E33" s="90"/>
      <c r="F33" s="90"/>
      <c r="G33" s="90"/>
      <c r="H33" s="90"/>
      <c r="I33" s="90"/>
      <c r="J33" s="90"/>
      <c r="K33" s="90"/>
      <c r="L33" s="90"/>
      <c r="M33" s="90"/>
      <c r="O33" s="315"/>
      <c r="P33" s="316"/>
      <c r="Q33" s="316"/>
      <c r="R33" s="316"/>
      <c r="S33" s="316"/>
      <c r="T33" s="316"/>
      <c r="U33" s="316"/>
      <c r="V33" s="316"/>
      <c r="W33" s="317"/>
      <c r="X33" s="90"/>
    </row>
    <row r="34" spans="2:26" s="6" customFormat="1" ht="36" customHeight="1">
      <c r="B34" s="90"/>
      <c r="C34" s="90"/>
      <c r="D34" s="90"/>
      <c r="E34" s="90"/>
      <c r="F34" s="90"/>
      <c r="G34" s="90"/>
      <c r="H34" s="90"/>
      <c r="I34" s="90"/>
      <c r="J34" s="90"/>
      <c r="K34" s="90"/>
      <c r="L34" s="90"/>
      <c r="M34" s="90"/>
      <c r="O34"/>
      <c r="P34"/>
      <c r="Q34"/>
      <c r="R34"/>
      <c r="S34"/>
      <c r="T34"/>
      <c r="U34"/>
      <c r="V34"/>
      <c r="W34"/>
      <c r="X34" s="90"/>
    </row>
    <row r="35" spans="2:26" s="6" customFormat="1" ht="27" customHeight="1">
      <c r="B35" s="90"/>
      <c r="C35" s="90"/>
      <c r="D35" s="90"/>
      <c r="E35" s="90"/>
      <c r="F35" s="90"/>
      <c r="G35" s="90"/>
      <c r="H35" s="90"/>
      <c r="I35" s="90"/>
      <c r="J35" s="90"/>
      <c r="K35" s="90"/>
      <c r="L35" s="90"/>
      <c r="M35" s="90"/>
      <c r="O35" s="161"/>
      <c r="Q35" s="90"/>
      <c r="R35" s="90"/>
      <c r="S35" s="90"/>
      <c r="T35" s="90"/>
      <c r="U35" s="90"/>
      <c r="V35" s="90"/>
      <c r="W35" s="90"/>
    </row>
    <row r="36" spans="2:26" s="6" customFormat="1" ht="27" customHeight="1">
      <c r="B36" s="90"/>
      <c r="C36" s="90"/>
      <c r="D36" s="90"/>
      <c r="E36" s="90"/>
      <c r="F36" s="90"/>
      <c r="G36" s="90"/>
      <c r="H36" s="90"/>
      <c r="I36" s="90"/>
      <c r="J36" s="90"/>
      <c r="K36" s="90"/>
      <c r="L36" s="90"/>
      <c r="M36" s="90"/>
      <c r="O36" s="90"/>
      <c r="P36" s="90"/>
      <c r="Q36" s="90"/>
      <c r="R36" s="90"/>
      <c r="S36" s="90"/>
      <c r="T36" s="90"/>
      <c r="U36" s="90"/>
      <c r="V36" s="90"/>
      <c r="W36" s="90"/>
    </row>
    <row r="37" spans="2:26" s="6" customFormat="1" ht="27" customHeight="1">
      <c r="B37" s="90"/>
      <c r="C37" s="90"/>
      <c r="D37" s="90"/>
      <c r="E37" s="90"/>
      <c r="F37" s="90"/>
      <c r="G37" s="90"/>
      <c r="H37" s="90"/>
      <c r="I37" s="90"/>
      <c r="J37" s="90"/>
      <c r="K37" s="90"/>
      <c r="L37" s="90"/>
      <c r="M37" s="90"/>
      <c r="O37" s="90"/>
      <c r="P37" s="90"/>
      <c r="Q37" s="90"/>
      <c r="R37" s="90"/>
      <c r="S37" s="90"/>
      <c r="T37" s="90"/>
      <c r="U37" s="90"/>
      <c r="V37" s="90"/>
      <c r="W37" s="90"/>
    </row>
    <row r="38" spans="2:26" s="6" customFormat="1" ht="23.4">
      <c r="B38" s="90"/>
      <c r="C38" s="90"/>
      <c r="D38" s="90"/>
      <c r="E38" s="90"/>
      <c r="F38" s="90"/>
      <c r="G38" s="90"/>
      <c r="H38" s="90"/>
      <c r="I38" s="90"/>
      <c r="J38" s="90"/>
      <c r="K38" s="90"/>
      <c r="L38" s="90"/>
      <c r="M38" s="90"/>
      <c r="O38" s="90"/>
      <c r="P38" s="90"/>
      <c r="Q38" s="90"/>
      <c r="R38" s="90"/>
      <c r="S38" s="90"/>
      <c r="T38" s="90"/>
      <c r="U38" s="90"/>
      <c r="V38" s="90"/>
      <c r="W38" s="90"/>
    </row>
    <row r="39" spans="2:26" s="6" customFormat="1" ht="23.4">
      <c r="B39" s="90"/>
      <c r="C39" s="90"/>
      <c r="D39" s="90"/>
      <c r="E39" s="90"/>
      <c r="F39" s="90"/>
      <c r="G39" s="90"/>
      <c r="H39" s="90"/>
      <c r="I39" s="90"/>
      <c r="J39" s="90"/>
      <c r="K39" s="90"/>
      <c r="L39" s="90"/>
      <c r="M39" s="90"/>
      <c r="O39" s="90"/>
      <c r="P39" s="90"/>
      <c r="Q39" s="90"/>
      <c r="R39" s="90"/>
      <c r="S39" s="90"/>
      <c r="T39" s="90"/>
      <c r="U39" s="90"/>
      <c r="V39" s="90"/>
      <c r="W39" s="90"/>
    </row>
    <row r="40" spans="2:26" s="6" customFormat="1" ht="23.4">
      <c r="B40" s="90"/>
      <c r="C40" s="90"/>
      <c r="D40" s="90"/>
      <c r="E40" s="90"/>
      <c r="F40" s="90"/>
      <c r="G40" s="90"/>
      <c r="H40" s="90"/>
      <c r="I40" s="90"/>
      <c r="J40" s="90"/>
      <c r="K40" s="90"/>
      <c r="L40" s="90"/>
      <c r="M40" s="90"/>
      <c r="O40" s="90"/>
      <c r="P40" s="90"/>
      <c r="Q40" s="90"/>
      <c r="R40" s="90"/>
      <c r="S40" s="90"/>
      <c r="T40" s="90"/>
      <c r="U40" s="90"/>
      <c r="V40" s="90"/>
      <c r="W40" s="90"/>
    </row>
    <row r="41" spans="2:26" s="6" customFormat="1" ht="24" customHeight="1">
      <c r="B41" s="90"/>
      <c r="C41" s="90"/>
      <c r="D41" s="90"/>
      <c r="E41" s="90"/>
      <c r="F41" s="90"/>
      <c r="G41" s="90"/>
      <c r="H41" s="90"/>
      <c r="I41" s="90"/>
      <c r="J41" s="90"/>
      <c r="K41" s="90"/>
      <c r="L41" s="90"/>
      <c r="M41" s="90"/>
      <c r="O41" s="90"/>
      <c r="P41" s="90"/>
      <c r="Q41" s="90"/>
      <c r="R41" s="90"/>
      <c r="S41" s="90"/>
      <c r="T41" s="90"/>
      <c r="U41" s="90"/>
      <c r="V41" s="90"/>
      <c r="W41" s="90"/>
    </row>
    <row r="42" spans="2:26" ht="24" customHeight="1">
      <c r="Z42" s="6"/>
    </row>
  </sheetData>
  <mergeCells count="80">
    <mergeCell ref="B12:C12"/>
    <mergeCell ref="D12:M12"/>
    <mergeCell ref="O6:R6"/>
    <mergeCell ref="S6:U6"/>
    <mergeCell ref="V6:W6"/>
    <mergeCell ref="O7:W10"/>
    <mergeCell ref="J8:M8"/>
    <mergeCell ref="H8:I8"/>
    <mergeCell ref="D9:G9"/>
    <mergeCell ref="J9:M9"/>
    <mergeCell ref="H9:I9"/>
    <mergeCell ref="O13:W33"/>
    <mergeCell ref="O11:O12"/>
    <mergeCell ref="Q11:W11"/>
    <mergeCell ref="Q12:R12"/>
    <mergeCell ref="S12:W12"/>
    <mergeCell ref="B30:M30"/>
    <mergeCell ref="G24:I24"/>
    <mergeCell ref="P4:Q4"/>
    <mergeCell ref="R4:S4"/>
    <mergeCell ref="U4:W4"/>
    <mergeCell ref="O5:W5"/>
    <mergeCell ref="L5:M6"/>
    <mergeCell ref="D8:G8"/>
    <mergeCell ref="B11:C11"/>
    <mergeCell ref="H11:I11"/>
    <mergeCell ref="D10:M10"/>
    <mergeCell ref="D11:G11"/>
    <mergeCell ref="J11:M11"/>
    <mergeCell ref="B8:C8"/>
    <mergeCell ref="B10:C10"/>
    <mergeCell ref="B9:C9"/>
    <mergeCell ref="B2:C2"/>
    <mergeCell ref="G6:I6"/>
    <mergeCell ref="L7:M7"/>
    <mergeCell ref="B3:M3"/>
    <mergeCell ref="J5:K6"/>
    <mergeCell ref="G4:I4"/>
    <mergeCell ref="B4:F7"/>
    <mergeCell ref="J4:K4"/>
    <mergeCell ref="G7:I7"/>
    <mergeCell ref="G5:I5"/>
    <mergeCell ref="J7:K7"/>
    <mergeCell ref="L4:M4"/>
    <mergeCell ref="G23:I23"/>
    <mergeCell ref="J23:L23"/>
    <mergeCell ref="G20:I20"/>
    <mergeCell ref="G21:I21"/>
    <mergeCell ref="J22:L22"/>
    <mergeCell ref="G13:L13"/>
    <mergeCell ref="G15:I15"/>
    <mergeCell ref="G16:I16"/>
    <mergeCell ref="J21:L21"/>
    <mergeCell ref="G22:I22"/>
    <mergeCell ref="J20:L20"/>
    <mergeCell ref="G18:I18"/>
    <mergeCell ref="J14:L14"/>
    <mergeCell ref="J17:L17"/>
    <mergeCell ref="G14:I14"/>
    <mergeCell ref="G19:I19"/>
    <mergeCell ref="J19:L19"/>
    <mergeCell ref="G17:I17"/>
    <mergeCell ref="J16:L16"/>
    <mergeCell ref="J18:L18"/>
    <mergeCell ref="J15:L15"/>
    <mergeCell ref="B29:C29"/>
    <mergeCell ref="D29:F29"/>
    <mergeCell ref="H29:I29"/>
    <mergeCell ref="J24:L24"/>
    <mergeCell ref="J25:L25"/>
    <mergeCell ref="B28:C28"/>
    <mergeCell ref="D28:F28"/>
    <mergeCell ref="H28:I28"/>
    <mergeCell ref="B27:C27"/>
    <mergeCell ref="D27:F27"/>
    <mergeCell ref="D26:F26"/>
    <mergeCell ref="H26:I26"/>
    <mergeCell ref="H27:I27"/>
    <mergeCell ref="B26:C26"/>
    <mergeCell ref="G25:I25"/>
  </mergeCells>
  <phoneticPr fontId="15" type="halfwidthKatakana"/>
  <dataValidations count="1">
    <dataValidation type="list" allowBlank="1" showInputMessage="1" showErrorMessage="1" sqref="J9:M9" xr:uid="{32C4CD68-6D16-4CF0-B9B6-D74D24DB6078}">
      <formula1>$Z$8:$Z$14</formula1>
    </dataValidation>
  </dataValidations>
  <printOptions horizontalCentered="1" verticalCentered="1"/>
  <pageMargins left="0.23622047244094491" right="0.23622047244094491" top="0.19685039370078741" bottom="0.19685039370078741" header="0" footer="0"/>
  <pageSetup paperSize="9" scale="73" orientation="landscape" horizontalDpi="4294967293"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Q48"/>
  <sheetViews>
    <sheetView view="pageBreakPreview" topLeftCell="A3" zoomScaleSheetLayoutView="100" workbookViewId="0">
      <selection activeCell="C36" sqref="C36"/>
    </sheetView>
  </sheetViews>
  <sheetFormatPr defaultColWidth="9" defaultRowHeight="14.4"/>
  <cols>
    <col min="1" max="1" width="5.21875" style="187" customWidth="1"/>
    <col min="2" max="2" width="21.109375" style="187" customWidth="1"/>
    <col min="3" max="3" width="6.109375" style="187" customWidth="1"/>
    <col min="4" max="4" width="21.109375" style="187" customWidth="1"/>
    <col min="5" max="5" width="6.109375" style="187" customWidth="1"/>
    <col min="6" max="6" width="22.44140625" style="187" customWidth="1"/>
    <col min="7" max="7" width="6.109375" style="187" customWidth="1"/>
    <col min="8" max="8" width="0.44140625" style="187" customWidth="1"/>
    <col min="9" max="16" width="10.44140625" style="187" customWidth="1"/>
    <col min="17" max="16384" width="9" style="187"/>
  </cols>
  <sheetData>
    <row r="2" spans="2:17" ht="18.75" customHeight="1" thickBot="1">
      <c r="B2" s="182" t="s">
        <v>41</v>
      </c>
      <c r="C2" s="347" t="s">
        <v>42</v>
      </c>
      <c r="D2" s="348"/>
      <c r="E2" s="349"/>
      <c r="F2" s="350" t="s">
        <v>43</v>
      </c>
      <c r="G2" s="349"/>
      <c r="H2" s="183"/>
      <c r="I2" s="184" t="s">
        <v>44</v>
      </c>
      <c r="J2" s="185"/>
      <c r="K2" s="185" t="s">
        <v>45</v>
      </c>
      <c r="L2" s="186"/>
      <c r="M2" s="186"/>
      <c r="N2" s="186"/>
      <c r="O2" s="186"/>
      <c r="P2" s="186"/>
    </row>
    <row r="3" spans="2:17" ht="15" customHeight="1" thickBot="1">
      <c r="B3" s="351" t="s">
        <v>46</v>
      </c>
      <c r="C3" s="352"/>
      <c r="D3" s="7" t="s">
        <v>47</v>
      </c>
      <c r="E3" s="29"/>
      <c r="F3" s="353" t="s">
        <v>48</v>
      </c>
      <c r="G3" s="352"/>
      <c r="H3" s="183"/>
      <c r="I3" s="74"/>
      <c r="J3" s="75"/>
      <c r="K3" s="75"/>
      <c r="L3" s="76"/>
      <c r="M3" s="76"/>
      <c r="N3" s="76"/>
      <c r="O3" s="76"/>
      <c r="P3" s="77"/>
    </row>
    <row r="4" spans="2:17" ht="15" customHeight="1">
      <c r="B4" s="7" t="s">
        <v>49</v>
      </c>
      <c r="C4" s="29" t="s">
        <v>560</v>
      </c>
      <c r="D4" s="10" t="s">
        <v>50</v>
      </c>
      <c r="E4" s="30"/>
      <c r="F4" s="7" t="s">
        <v>51</v>
      </c>
      <c r="G4" s="29"/>
      <c r="H4" s="183"/>
      <c r="I4" s="78"/>
      <c r="J4" s="38"/>
      <c r="K4" s="38"/>
      <c r="L4" s="38"/>
      <c r="M4" s="38"/>
      <c r="N4" s="38"/>
      <c r="O4" s="38"/>
      <c r="P4" s="79"/>
    </row>
    <row r="5" spans="2:17" ht="16.5" customHeight="1">
      <c r="B5" s="19" t="s">
        <v>52</v>
      </c>
      <c r="C5" s="30"/>
      <c r="D5" s="8" t="s">
        <v>53</v>
      </c>
      <c r="E5" s="31"/>
      <c r="F5" s="11" t="s">
        <v>54</v>
      </c>
      <c r="G5" s="30"/>
      <c r="H5" s="183"/>
      <c r="I5" s="78"/>
      <c r="J5" s="38"/>
      <c r="K5" s="38"/>
      <c r="L5" s="38"/>
      <c r="M5" s="38"/>
      <c r="N5" s="38"/>
      <c r="O5" s="38"/>
      <c r="P5" s="79"/>
    </row>
    <row r="6" spans="2:17" ht="16.5" customHeight="1">
      <c r="B6" s="10" t="s">
        <v>55</v>
      </c>
      <c r="C6" s="30" t="s">
        <v>560</v>
      </c>
      <c r="D6" s="10" t="s">
        <v>56</v>
      </c>
      <c r="E6" s="30"/>
      <c r="F6" s="10" t="s">
        <v>57</v>
      </c>
      <c r="G6" s="30"/>
      <c r="H6" s="183"/>
      <c r="I6" s="80"/>
      <c r="J6" s="188"/>
      <c r="K6" s="188"/>
      <c r="L6" s="188"/>
      <c r="M6" s="188"/>
      <c r="N6" s="188"/>
      <c r="O6" s="188"/>
      <c r="P6" s="81"/>
      <c r="Q6" s="23"/>
    </row>
    <row r="7" spans="2:17" ht="15.75" customHeight="1">
      <c r="B7" s="10" t="s">
        <v>58</v>
      </c>
      <c r="C7" s="30" t="s">
        <v>560</v>
      </c>
      <c r="D7" s="345"/>
      <c r="E7" s="346"/>
      <c r="F7" s="8" t="s">
        <v>59</v>
      </c>
      <c r="G7" s="31"/>
      <c r="H7" s="183"/>
      <c r="I7" s="80"/>
      <c r="J7" s="188"/>
      <c r="K7" s="188"/>
      <c r="L7" s="188"/>
      <c r="M7" s="188"/>
      <c r="N7" s="188"/>
      <c r="O7" s="188"/>
      <c r="P7" s="81"/>
    </row>
    <row r="8" spans="2:17" ht="16.5" customHeight="1">
      <c r="B8" s="10" t="s">
        <v>60</v>
      </c>
      <c r="C8" s="30"/>
      <c r="D8" s="345" t="s">
        <v>61</v>
      </c>
      <c r="E8" s="346"/>
      <c r="F8" s="11" t="s">
        <v>62</v>
      </c>
      <c r="G8" s="30"/>
      <c r="H8" s="183"/>
      <c r="I8" s="82"/>
      <c r="J8" s="189"/>
      <c r="K8" s="189"/>
      <c r="L8" s="189"/>
      <c r="M8" s="189"/>
      <c r="N8" s="189"/>
      <c r="O8" s="189"/>
      <c r="P8" s="83"/>
    </row>
    <row r="9" spans="2:17" ht="15.75" customHeight="1">
      <c r="B9" s="10" t="s">
        <v>63</v>
      </c>
      <c r="C9" s="30"/>
      <c r="D9" s="8" t="s">
        <v>64</v>
      </c>
      <c r="E9" s="31"/>
      <c r="F9" s="11" t="s">
        <v>65</v>
      </c>
      <c r="G9" s="30"/>
      <c r="H9" s="183"/>
      <c r="I9" s="84"/>
      <c r="J9" s="38"/>
      <c r="K9" s="38"/>
      <c r="L9" s="38"/>
      <c r="M9" s="38"/>
      <c r="N9" s="38"/>
      <c r="O9" s="38"/>
      <c r="P9" s="79"/>
    </row>
    <row r="10" spans="2:17" ht="15" customHeight="1">
      <c r="B10" s="10" t="s">
        <v>66</v>
      </c>
      <c r="C10" s="30" t="s">
        <v>560</v>
      </c>
      <c r="D10" s="10" t="s">
        <v>67</v>
      </c>
      <c r="E10" s="30"/>
      <c r="F10" s="11" t="s">
        <v>68</v>
      </c>
      <c r="G10" s="30"/>
      <c r="H10" s="183"/>
      <c r="I10" s="84"/>
      <c r="P10" s="85"/>
    </row>
    <row r="11" spans="2:17" ht="14.25" customHeight="1">
      <c r="B11" s="10" t="s">
        <v>69</v>
      </c>
      <c r="C11" s="30"/>
      <c r="D11" s="26" t="s">
        <v>70</v>
      </c>
      <c r="E11" s="30"/>
      <c r="F11" s="11" t="s">
        <v>71</v>
      </c>
      <c r="G11" s="30"/>
      <c r="H11" s="183"/>
      <c r="I11" s="78"/>
      <c r="J11" s="190"/>
      <c r="K11" s="190"/>
      <c r="L11" s="190"/>
      <c r="M11" s="190"/>
      <c r="N11" s="190"/>
      <c r="O11" s="190"/>
      <c r="P11" s="86"/>
    </row>
    <row r="12" spans="2:17" ht="15.75" customHeight="1">
      <c r="B12" s="10" t="s">
        <v>72</v>
      </c>
      <c r="C12" s="30"/>
      <c r="D12" s="8" t="s">
        <v>73</v>
      </c>
      <c r="E12" s="30"/>
      <c r="F12" s="11" t="s">
        <v>74</v>
      </c>
      <c r="G12" s="30"/>
      <c r="H12" s="183"/>
      <c r="I12" s="78"/>
      <c r="P12" s="85"/>
    </row>
    <row r="13" spans="2:17" ht="14.25" customHeight="1">
      <c r="B13" s="10" t="s">
        <v>75</v>
      </c>
      <c r="C13" s="30" t="s">
        <v>560</v>
      </c>
      <c r="D13" s="10" t="s">
        <v>76</v>
      </c>
      <c r="E13" s="31"/>
      <c r="F13" s="11" t="s">
        <v>77</v>
      </c>
      <c r="G13" s="30"/>
      <c r="H13" s="183"/>
      <c r="I13" s="78"/>
      <c r="J13" s="190"/>
      <c r="K13" s="190"/>
      <c r="L13" s="190"/>
      <c r="M13" s="190"/>
      <c r="N13" s="190"/>
      <c r="O13" s="190"/>
      <c r="P13" s="86"/>
    </row>
    <row r="14" spans="2:17" ht="16.5" customHeight="1">
      <c r="B14" s="10" t="s">
        <v>78</v>
      </c>
      <c r="C14" s="30" t="s">
        <v>560</v>
      </c>
      <c r="D14" s="10" t="s">
        <v>79</v>
      </c>
      <c r="E14" s="30"/>
      <c r="F14" s="11" t="s">
        <v>80</v>
      </c>
      <c r="G14" s="30"/>
      <c r="H14" s="183"/>
      <c r="I14" s="78"/>
      <c r="J14" s="190"/>
      <c r="K14" s="190"/>
      <c r="L14" s="190"/>
      <c r="M14" s="190"/>
      <c r="N14" s="190"/>
      <c r="O14" s="190"/>
      <c r="P14" s="86"/>
    </row>
    <row r="15" spans="2:17" ht="15.75" customHeight="1">
      <c r="B15" s="10" t="s">
        <v>81</v>
      </c>
      <c r="C15" s="30" t="s">
        <v>560</v>
      </c>
      <c r="D15" s="10" t="s">
        <v>82</v>
      </c>
      <c r="E15" s="30"/>
      <c r="F15" s="11" t="s">
        <v>83</v>
      </c>
      <c r="G15" s="30"/>
      <c r="H15" s="183"/>
      <c r="I15" s="78"/>
      <c r="J15" s="190"/>
      <c r="K15" s="190"/>
      <c r="L15" s="190"/>
      <c r="M15" s="190"/>
      <c r="N15" s="190"/>
      <c r="O15" s="190"/>
      <c r="P15" s="86"/>
    </row>
    <row r="16" spans="2:17" ht="17.25" customHeight="1">
      <c r="B16" s="10" t="s">
        <v>84</v>
      </c>
      <c r="C16" s="30" t="s">
        <v>560</v>
      </c>
      <c r="D16" s="10" t="s">
        <v>85</v>
      </c>
      <c r="E16" s="30"/>
      <c r="F16" s="10" t="s">
        <v>86</v>
      </c>
      <c r="G16" s="30"/>
      <c r="H16" s="183"/>
      <c r="I16" s="78"/>
      <c r="J16" s="190"/>
      <c r="K16" s="190"/>
      <c r="L16" s="190"/>
      <c r="M16" s="190"/>
      <c r="N16" s="190"/>
      <c r="O16" s="190"/>
      <c r="P16" s="86"/>
    </row>
    <row r="17" spans="2:16" ht="17.25" customHeight="1">
      <c r="B17" s="17" t="s">
        <v>87</v>
      </c>
      <c r="C17" s="30" t="s">
        <v>560</v>
      </c>
      <c r="D17" s="10" t="s">
        <v>88</v>
      </c>
      <c r="E17" s="30"/>
      <c r="F17" s="8" t="s">
        <v>89</v>
      </c>
      <c r="G17" s="31"/>
      <c r="H17" s="183"/>
      <c r="I17" s="78"/>
      <c r="J17" s="190"/>
      <c r="K17" s="190"/>
      <c r="L17" s="190"/>
      <c r="M17" s="190"/>
      <c r="N17" s="190"/>
      <c r="O17" s="190"/>
      <c r="P17" s="86"/>
    </row>
    <row r="18" spans="2:16" ht="14.25" customHeight="1">
      <c r="B18" s="10" t="s">
        <v>90</v>
      </c>
      <c r="C18" s="30" t="s">
        <v>560</v>
      </c>
      <c r="D18" s="10" t="s">
        <v>91</v>
      </c>
      <c r="E18" s="30"/>
      <c r="F18" s="11" t="s">
        <v>92</v>
      </c>
      <c r="G18" s="30"/>
      <c r="H18" s="183"/>
      <c r="I18" s="78"/>
      <c r="J18" s="190"/>
      <c r="K18" s="190"/>
      <c r="L18" s="190"/>
      <c r="M18" s="190"/>
      <c r="N18" s="190"/>
      <c r="O18" s="190"/>
      <c r="P18" s="86"/>
    </row>
    <row r="19" spans="2:16" ht="15.75" customHeight="1">
      <c r="B19" s="8" t="s">
        <v>93</v>
      </c>
      <c r="C19" s="30" t="s">
        <v>560</v>
      </c>
      <c r="D19" s="8" t="s">
        <v>94</v>
      </c>
      <c r="E19" s="30"/>
      <c r="F19" s="11" t="s">
        <v>95</v>
      </c>
      <c r="G19" s="30"/>
      <c r="H19" s="183"/>
      <c r="I19" s="84"/>
      <c r="P19" s="85"/>
    </row>
    <row r="20" spans="2:16" ht="15.75" customHeight="1">
      <c r="B20" s="8" t="s">
        <v>96</v>
      </c>
      <c r="C20" s="30" t="s">
        <v>560</v>
      </c>
      <c r="D20" s="10" t="s">
        <v>97</v>
      </c>
      <c r="E20" s="30"/>
      <c r="F20" s="11" t="s">
        <v>98</v>
      </c>
      <c r="G20" s="31"/>
      <c r="H20" s="183"/>
      <c r="I20" s="78"/>
      <c r="J20" s="190"/>
      <c r="K20" s="190"/>
      <c r="L20" s="190"/>
      <c r="M20" s="190"/>
      <c r="N20" s="190"/>
      <c r="O20" s="190"/>
      <c r="P20" s="86"/>
    </row>
    <row r="21" spans="2:16" ht="15" customHeight="1">
      <c r="B21" s="10" t="s">
        <v>99</v>
      </c>
      <c r="C21" s="30" t="s">
        <v>560</v>
      </c>
      <c r="D21" s="10" t="s">
        <v>100</v>
      </c>
      <c r="E21" s="32"/>
      <c r="F21" s="11" t="s">
        <v>101</v>
      </c>
      <c r="G21" s="30"/>
      <c r="H21" s="183"/>
      <c r="I21" s="78"/>
      <c r="J21" s="38"/>
      <c r="K21" s="38"/>
      <c r="L21" s="38"/>
      <c r="M21" s="38"/>
      <c r="N21" s="38"/>
      <c r="O21" s="38"/>
      <c r="P21" s="79"/>
    </row>
    <row r="22" spans="2:16" ht="15" customHeight="1">
      <c r="B22" s="10" t="s">
        <v>102</v>
      </c>
      <c r="C22" s="30" t="s">
        <v>560</v>
      </c>
      <c r="D22" s="8" t="s">
        <v>103</v>
      </c>
      <c r="E22" s="30"/>
      <c r="F22" s="12" t="s">
        <v>104</v>
      </c>
      <c r="G22" s="93"/>
      <c r="H22" s="183"/>
      <c r="I22" s="78"/>
      <c r="P22" s="85"/>
    </row>
    <row r="23" spans="2:16" ht="15" customHeight="1">
      <c r="B23" s="10" t="s">
        <v>105</v>
      </c>
      <c r="C23" s="30"/>
      <c r="D23" s="145"/>
      <c r="E23" s="146"/>
      <c r="F23" s="10" t="s">
        <v>106</v>
      </c>
      <c r="G23" s="30"/>
      <c r="H23" s="183"/>
      <c r="I23" s="78"/>
      <c r="P23" s="85"/>
    </row>
    <row r="24" spans="2:16" ht="15.75" customHeight="1">
      <c r="B24" s="8" t="s">
        <v>107</v>
      </c>
      <c r="C24" s="30" t="s">
        <v>560</v>
      </c>
      <c r="D24" s="13" t="s">
        <v>108</v>
      </c>
      <c r="E24" s="34"/>
      <c r="F24" s="10" t="s">
        <v>109</v>
      </c>
      <c r="G24" s="30"/>
      <c r="H24" s="183"/>
      <c r="I24" s="78"/>
      <c r="J24" s="190"/>
      <c r="K24" s="190"/>
      <c r="L24" s="190"/>
      <c r="M24" s="190"/>
      <c r="N24" s="190"/>
      <c r="O24" s="190"/>
      <c r="P24" s="86"/>
    </row>
    <row r="25" spans="2:16" ht="17.25" customHeight="1">
      <c r="B25" s="18" t="s">
        <v>110</v>
      </c>
      <c r="C25" s="30" t="s">
        <v>560</v>
      </c>
      <c r="D25" s="10" t="s">
        <v>111</v>
      </c>
      <c r="E25" s="30"/>
      <c r="F25" s="16" t="s">
        <v>112</v>
      </c>
      <c r="G25" s="31"/>
      <c r="H25" s="183"/>
      <c r="I25" s="78"/>
      <c r="P25" s="85"/>
    </row>
    <row r="26" spans="2:16" ht="17.25" customHeight="1">
      <c r="B26" s="9" t="s">
        <v>113</v>
      </c>
      <c r="C26" s="30" t="s">
        <v>560</v>
      </c>
      <c r="D26" s="10" t="s">
        <v>114</v>
      </c>
      <c r="E26" s="30"/>
      <c r="F26" s="11" t="s">
        <v>115</v>
      </c>
      <c r="G26" s="30"/>
      <c r="H26" s="183"/>
      <c r="I26" s="78"/>
      <c r="P26" s="85"/>
    </row>
    <row r="27" spans="2:16" ht="17.25" customHeight="1">
      <c r="B27" s="9" t="s">
        <v>116</v>
      </c>
      <c r="C27" s="30" t="s">
        <v>560</v>
      </c>
      <c r="D27" s="10" t="s">
        <v>117</v>
      </c>
      <c r="E27" s="30"/>
      <c r="F27" s="11" t="s">
        <v>118</v>
      </c>
      <c r="G27" s="30"/>
      <c r="H27" s="183"/>
      <c r="I27" s="84"/>
      <c r="P27" s="85"/>
    </row>
    <row r="28" spans="2:16" ht="18" customHeight="1">
      <c r="B28" s="10" t="s">
        <v>119</v>
      </c>
      <c r="C28" s="30" t="s">
        <v>560</v>
      </c>
      <c r="D28" s="10" t="s">
        <v>120</v>
      </c>
      <c r="E28" s="30"/>
      <c r="F28" s="10" t="s">
        <v>121</v>
      </c>
      <c r="G28" s="30"/>
      <c r="H28" s="183"/>
      <c r="I28" s="78"/>
      <c r="J28" s="190"/>
      <c r="K28" s="190"/>
      <c r="L28" s="190"/>
      <c r="M28" s="190"/>
      <c r="N28" s="190"/>
      <c r="O28" s="190"/>
      <c r="P28" s="86"/>
    </row>
    <row r="29" spans="2:16" ht="15.75" customHeight="1">
      <c r="B29" s="10" t="s">
        <v>122</v>
      </c>
      <c r="C29" s="30" t="s">
        <v>560</v>
      </c>
      <c r="D29" s="10" t="s">
        <v>123</v>
      </c>
      <c r="E29" s="30"/>
      <c r="F29" s="16" t="s">
        <v>124</v>
      </c>
      <c r="G29" s="31"/>
      <c r="H29" s="183"/>
      <c r="I29" s="78"/>
      <c r="J29" s="190"/>
      <c r="K29" s="190"/>
      <c r="L29" s="190"/>
      <c r="M29" s="190"/>
      <c r="N29" s="190"/>
      <c r="O29" s="190"/>
      <c r="P29" s="86"/>
    </row>
    <row r="30" spans="2:16" ht="17.25" customHeight="1">
      <c r="B30" s="8" t="s">
        <v>125</v>
      </c>
      <c r="C30" s="30" t="s">
        <v>560</v>
      </c>
      <c r="D30" s="10" t="s">
        <v>126</v>
      </c>
      <c r="E30" s="30"/>
      <c r="F30" s="11" t="s">
        <v>127</v>
      </c>
      <c r="G30" s="30"/>
      <c r="H30" s="183"/>
      <c r="I30" s="78"/>
      <c r="J30" s="38"/>
      <c r="K30" s="38"/>
      <c r="L30" s="38"/>
      <c r="M30" s="38"/>
      <c r="N30" s="38"/>
      <c r="O30" s="38"/>
      <c r="P30" s="79"/>
    </row>
    <row r="31" spans="2:16" ht="15.75" customHeight="1">
      <c r="B31" s="10" t="s">
        <v>128</v>
      </c>
      <c r="C31" s="30" t="s">
        <v>560</v>
      </c>
      <c r="D31" s="10" t="s">
        <v>129</v>
      </c>
      <c r="E31" s="30"/>
      <c r="F31" s="10" t="s">
        <v>130</v>
      </c>
      <c r="G31" s="30"/>
      <c r="H31" s="183"/>
      <c r="I31" s="78"/>
      <c r="J31" s="38"/>
      <c r="K31" s="38"/>
      <c r="L31" s="38"/>
      <c r="M31" s="38"/>
      <c r="N31" s="38"/>
      <c r="O31" s="38"/>
      <c r="P31" s="79"/>
    </row>
    <row r="32" spans="2:16" ht="18" customHeight="1">
      <c r="B32" s="10" t="s">
        <v>131</v>
      </c>
      <c r="C32" s="30"/>
      <c r="D32" s="10" t="s">
        <v>132</v>
      </c>
      <c r="E32" s="30"/>
      <c r="F32" s="8" t="s">
        <v>133</v>
      </c>
      <c r="G32" s="31"/>
      <c r="H32" s="183"/>
      <c r="I32" s="78"/>
      <c r="P32" s="85"/>
    </row>
    <row r="33" spans="2:16" ht="15.75" customHeight="1">
      <c r="B33" s="10" t="s">
        <v>134</v>
      </c>
      <c r="C33" s="30"/>
      <c r="D33" s="10" t="s">
        <v>135</v>
      </c>
      <c r="E33" s="30"/>
      <c r="F33" s="11" t="s">
        <v>136</v>
      </c>
      <c r="G33" s="31"/>
      <c r="H33" s="183"/>
      <c r="I33" s="78"/>
      <c r="P33" s="85"/>
    </row>
    <row r="34" spans="2:16" ht="17.25" customHeight="1">
      <c r="B34" s="8" t="s">
        <v>137</v>
      </c>
      <c r="C34" s="30" t="s">
        <v>560</v>
      </c>
      <c r="D34" s="10" t="s">
        <v>138</v>
      </c>
      <c r="E34" s="30"/>
      <c r="F34" s="11" t="s">
        <v>139</v>
      </c>
      <c r="G34" s="30"/>
      <c r="H34" s="183"/>
      <c r="I34" s="78"/>
      <c r="P34" s="85"/>
    </row>
    <row r="35" spans="2:16" ht="15" customHeight="1">
      <c r="B35" s="10" t="s">
        <v>140</v>
      </c>
      <c r="C35" s="30" t="s">
        <v>561</v>
      </c>
      <c r="D35" s="10" t="s">
        <v>141</v>
      </c>
      <c r="E35" s="30"/>
      <c r="F35" s="11" t="s">
        <v>142</v>
      </c>
      <c r="G35" s="30"/>
      <c r="H35" s="183"/>
      <c r="I35" s="78"/>
      <c r="J35" s="190"/>
      <c r="K35" s="190"/>
      <c r="L35" s="190"/>
      <c r="M35" s="190"/>
      <c r="N35" s="190"/>
      <c r="O35" s="190"/>
      <c r="P35" s="86"/>
    </row>
    <row r="36" spans="2:16" ht="15" customHeight="1">
      <c r="B36" s="10" t="s">
        <v>143</v>
      </c>
      <c r="C36" s="30" t="s">
        <v>585</v>
      </c>
      <c r="D36" s="10" t="s">
        <v>144</v>
      </c>
      <c r="E36" s="30"/>
      <c r="F36" s="11"/>
      <c r="G36" s="30"/>
      <c r="H36" s="183"/>
      <c r="I36" s="78"/>
      <c r="J36" s="190"/>
      <c r="K36" s="190"/>
      <c r="L36" s="190"/>
      <c r="M36" s="190"/>
      <c r="N36" s="190"/>
      <c r="O36" s="190"/>
      <c r="P36" s="86"/>
    </row>
    <row r="37" spans="2:16" ht="14.25" customHeight="1">
      <c r="B37" s="8" t="s">
        <v>145</v>
      </c>
      <c r="C37" s="30" t="s">
        <v>560</v>
      </c>
      <c r="D37" s="10" t="s">
        <v>146</v>
      </c>
      <c r="E37" s="30"/>
      <c r="F37" s="11" t="s">
        <v>147</v>
      </c>
      <c r="G37" s="30"/>
      <c r="H37" s="183"/>
      <c r="I37" s="78"/>
      <c r="J37" s="190"/>
      <c r="K37" s="190"/>
      <c r="L37" s="190"/>
      <c r="M37" s="190"/>
      <c r="N37" s="190"/>
      <c r="O37" s="190"/>
      <c r="P37" s="86"/>
    </row>
    <row r="38" spans="2:16" ht="16.5" customHeight="1">
      <c r="B38" s="10" t="s">
        <v>148</v>
      </c>
      <c r="C38" s="30" t="s">
        <v>560</v>
      </c>
      <c r="D38" s="8" t="s">
        <v>136</v>
      </c>
      <c r="E38" s="30"/>
      <c r="F38" s="11"/>
      <c r="G38" s="30"/>
      <c r="H38" s="183"/>
      <c r="I38" s="78"/>
      <c r="J38" s="190"/>
      <c r="K38" s="190"/>
      <c r="L38" s="190"/>
      <c r="M38" s="190"/>
      <c r="N38" s="190"/>
      <c r="O38" s="190"/>
      <c r="P38" s="86"/>
    </row>
    <row r="39" spans="2:16" ht="15.75" customHeight="1">
      <c r="B39" s="10" t="s">
        <v>115</v>
      </c>
      <c r="C39" s="30"/>
      <c r="D39" s="11" t="s">
        <v>149</v>
      </c>
      <c r="E39" s="30"/>
      <c r="F39" s="11"/>
      <c r="G39" s="30"/>
      <c r="H39" s="183"/>
      <c r="I39" s="78"/>
      <c r="P39" s="85"/>
    </row>
    <row r="40" spans="2:16" ht="16.5" customHeight="1">
      <c r="B40" s="10" t="s">
        <v>150</v>
      </c>
      <c r="C40" s="30"/>
      <c r="D40" s="11" t="s">
        <v>151</v>
      </c>
      <c r="E40" s="30"/>
      <c r="F40" s="11"/>
      <c r="G40" s="30"/>
      <c r="H40" s="183"/>
      <c r="I40" s="78"/>
      <c r="J40" s="190"/>
      <c r="K40" s="190"/>
      <c r="L40" s="190"/>
      <c r="M40" s="190"/>
      <c r="N40" s="190"/>
      <c r="O40" s="190"/>
      <c r="P40" s="86"/>
    </row>
    <row r="41" spans="2:16" ht="16.5" customHeight="1">
      <c r="B41" s="10" t="s">
        <v>152</v>
      </c>
      <c r="C41" s="30"/>
      <c r="D41" s="13" t="s">
        <v>153</v>
      </c>
      <c r="E41" s="30"/>
      <c r="F41" s="11"/>
      <c r="G41" s="30"/>
      <c r="H41" s="183"/>
      <c r="I41" s="78"/>
      <c r="J41" s="190"/>
      <c r="K41" s="190"/>
      <c r="L41" s="190"/>
      <c r="M41" s="190"/>
      <c r="N41" s="190"/>
      <c r="O41" s="190"/>
      <c r="P41" s="86"/>
    </row>
    <row r="42" spans="2:16" ht="16.5" customHeight="1">
      <c r="B42" s="10" t="s">
        <v>154</v>
      </c>
      <c r="C42" s="30"/>
      <c r="D42" s="10" t="s">
        <v>155</v>
      </c>
      <c r="E42" s="30"/>
      <c r="F42" s="11"/>
      <c r="G42" s="30"/>
      <c r="H42" s="183"/>
      <c r="I42" s="78"/>
      <c r="J42" s="190"/>
      <c r="K42" s="190"/>
      <c r="L42" s="190"/>
      <c r="M42" s="190"/>
      <c r="N42" s="190"/>
      <c r="O42" s="190"/>
      <c r="P42" s="86"/>
    </row>
    <row r="43" spans="2:16" ht="15.75" customHeight="1">
      <c r="B43" s="10" t="s">
        <v>156</v>
      </c>
      <c r="C43" s="30"/>
      <c r="D43" s="10" t="s">
        <v>157</v>
      </c>
      <c r="E43" s="30"/>
      <c r="F43" s="11"/>
      <c r="G43" s="30"/>
      <c r="H43" s="183"/>
      <c r="I43" s="78"/>
      <c r="P43" s="85"/>
    </row>
    <row r="44" spans="2:16" ht="18" customHeight="1">
      <c r="B44" s="10" t="s">
        <v>158</v>
      </c>
      <c r="C44" s="30" t="s">
        <v>560</v>
      </c>
      <c r="D44" s="10" t="s">
        <v>159</v>
      </c>
      <c r="E44" s="30"/>
      <c r="F44" s="11"/>
      <c r="G44" s="30"/>
      <c r="H44" s="183"/>
      <c r="I44" s="78"/>
      <c r="J44" s="190"/>
      <c r="K44" s="190"/>
      <c r="L44" s="190"/>
      <c r="M44" s="190"/>
      <c r="N44" s="190"/>
      <c r="O44" s="190"/>
      <c r="P44" s="86"/>
    </row>
    <row r="45" spans="2:16" ht="17.25" customHeight="1">
      <c r="B45" s="10" t="s">
        <v>160</v>
      </c>
      <c r="C45" s="30" t="s">
        <v>560</v>
      </c>
      <c r="D45" s="10" t="s">
        <v>143</v>
      </c>
      <c r="E45" s="30"/>
      <c r="F45" s="11"/>
      <c r="G45" s="30"/>
      <c r="H45" s="183"/>
      <c r="I45" s="78"/>
      <c r="J45" s="190"/>
      <c r="K45" s="190"/>
      <c r="L45" s="190"/>
      <c r="M45" s="190"/>
      <c r="N45" s="190"/>
      <c r="O45" s="190"/>
      <c r="P45" s="86"/>
    </row>
    <row r="46" spans="2:16" ht="16.5" customHeight="1">
      <c r="B46" s="10" t="s">
        <v>161</v>
      </c>
      <c r="C46" s="30" t="s">
        <v>560</v>
      </c>
      <c r="D46" s="10" t="s">
        <v>162</v>
      </c>
      <c r="E46" s="30"/>
      <c r="F46" s="11"/>
      <c r="G46" s="30"/>
      <c r="H46" s="183"/>
      <c r="I46" s="78"/>
      <c r="P46" s="85"/>
    </row>
    <row r="47" spans="2:16" ht="17.25" customHeight="1" thickBot="1">
      <c r="B47" s="14" t="s">
        <v>163</v>
      </c>
      <c r="C47" s="33" t="s">
        <v>560</v>
      </c>
      <c r="D47" s="14" t="s">
        <v>164</v>
      </c>
      <c r="E47" s="33"/>
      <c r="F47" s="15"/>
      <c r="G47" s="33"/>
      <c r="H47" s="183"/>
      <c r="I47" s="87"/>
      <c r="J47" s="88"/>
      <c r="K47" s="88"/>
      <c r="L47" s="88"/>
      <c r="M47" s="88"/>
      <c r="N47" s="88"/>
      <c r="O47" s="88"/>
      <c r="P47" s="89"/>
    </row>
    <row r="48" spans="2:16">
      <c r="C48" s="36"/>
    </row>
  </sheetData>
  <mergeCells count="6">
    <mergeCell ref="D8:E8"/>
    <mergeCell ref="C2:E2"/>
    <mergeCell ref="F2:G2"/>
    <mergeCell ref="B3:C3"/>
    <mergeCell ref="F3:G3"/>
    <mergeCell ref="D7:E7"/>
  </mergeCells>
  <phoneticPr fontId="2"/>
  <pageMargins left="0.39370078740157483" right="0.39370078740157483" top="0.31496062992125984" bottom="0.23622047244094491" header="0.11811023622047245" footer="0.15748031496062992"/>
  <pageSetup paperSize="9" scale="79" orientation="landscape" horizontalDpi="4294967293"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Q76"/>
  <sheetViews>
    <sheetView zoomScaleNormal="100" workbookViewId="0">
      <pane xSplit="2" ySplit="4" topLeftCell="C39" activePane="bottomRight" state="frozen"/>
      <selection pane="topRight" activeCell="C1" sqref="C1"/>
      <selection pane="bottomLeft" activeCell="A5" sqref="A5"/>
      <selection pane="bottomRight" activeCell="F4" sqref="F4"/>
    </sheetView>
  </sheetViews>
  <sheetFormatPr defaultColWidth="9" defaultRowHeight="12"/>
  <cols>
    <col min="1" max="1" width="6.44140625" style="95" customWidth="1"/>
    <col min="2" max="2" width="12.77734375" style="96" customWidth="1"/>
    <col min="3" max="3" width="5.109375" style="96" bestFit="1" customWidth="1"/>
    <col min="4" max="4" width="5.21875" style="96" bestFit="1" customWidth="1"/>
    <col min="5" max="5" width="4.77734375" style="96" customWidth="1"/>
    <col min="6" max="6" width="30.44140625" style="96" customWidth="1"/>
    <col min="7" max="7" width="25" style="96" customWidth="1"/>
    <col min="8" max="8" width="4.44140625" style="97" customWidth="1"/>
    <col min="9" max="9" width="35.88671875" style="113" customWidth="1"/>
    <col min="10" max="10" width="5.44140625" style="98" customWidth="1"/>
    <col min="11" max="11" width="3.88671875" style="96" customWidth="1"/>
    <col min="12" max="12" width="4.109375" style="96" customWidth="1"/>
    <col min="13" max="13" width="15.44140625" style="96" customWidth="1"/>
    <col min="14" max="16" width="9" style="96"/>
    <col min="17" max="17" width="37.109375" style="96" customWidth="1"/>
    <col min="18" max="16384" width="9" style="96"/>
  </cols>
  <sheetData>
    <row r="2" spans="1:17" ht="13.2">
      <c r="A2" s="148" t="s">
        <v>165</v>
      </c>
      <c r="B2" s="149">
        <f ca="1">TODAY()</f>
        <v>45304</v>
      </c>
      <c r="C2" s="99"/>
    </row>
    <row r="3" spans="1:17" ht="20.25" customHeight="1" thickBot="1">
      <c r="A3" s="100" t="s">
        <v>166</v>
      </c>
      <c r="B3" s="100"/>
      <c r="C3" s="101"/>
      <c r="F3" s="156" t="s">
        <v>557</v>
      </c>
      <c r="G3" s="142" t="s">
        <v>167</v>
      </c>
      <c r="H3" s="180"/>
      <c r="I3" s="157" t="s">
        <v>459</v>
      </c>
      <c r="K3" s="102"/>
      <c r="M3" s="141">
        <f ca="1">NOW()</f>
        <v>45304.417256365741</v>
      </c>
    </row>
    <row r="4" spans="1:17" ht="36" customHeight="1" thickBot="1">
      <c r="A4" s="103" t="s">
        <v>168</v>
      </c>
      <c r="B4" s="104" t="s">
        <v>169</v>
      </c>
      <c r="C4" s="105" t="s">
        <v>170</v>
      </c>
      <c r="D4" s="106" t="s">
        <v>171</v>
      </c>
      <c r="E4" s="105" t="s">
        <v>172</v>
      </c>
      <c r="F4" s="104" t="s">
        <v>173</v>
      </c>
      <c r="G4" s="104" t="s">
        <v>463</v>
      </c>
      <c r="H4" s="105" t="s">
        <v>175</v>
      </c>
      <c r="I4" s="104" t="s">
        <v>176</v>
      </c>
      <c r="J4" s="107" t="s">
        <v>177</v>
      </c>
      <c r="K4" s="108" t="s">
        <v>178</v>
      </c>
      <c r="L4" s="109" t="s">
        <v>179</v>
      </c>
      <c r="N4" s="218" t="s">
        <v>471</v>
      </c>
      <c r="O4" s="106" t="s">
        <v>472</v>
      </c>
      <c r="P4" s="219" t="s">
        <v>473</v>
      </c>
      <c r="Q4" s="122" t="s">
        <v>482</v>
      </c>
    </row>
    <row r="5" spans="1:17" s="113" customFormat="1" ht="36" customHeight="1">
      <c r="A5" s="179">
        <v>1</v>
      </c>
      <c r="B5" s="114" t="s">
        <v>345</v>
      </c>
      <c r="C5" s="115" t="s">
        <v>182</v>
      </c>
      <c r="D5" s="116">
        <f t="shared" ref="D5:D37" ca="1" si="0">DATEDIF(M5,TODAY(),"y")</f>
        <v>58</v>
      </c>
      <c r="E5" s="115" t="s">
        <v>184</v>
      </c>
      <c r="F5" s="112" t="s">
        <v>319</v>
      </c>
      <c r="G5" s="112" t="s">
        <v>185</v>
      </c>
      <c r="H5" s="115">
        <v>5</v>
      </c>
      <c r="I5" s="181" t="s">
        <v>186</v>
      </c>
      <c r="J5" s="117">
        <v>1965</v>
      </c>
      <c r="K5" s="117">
        <v>2</v>
      </c>
      <c r="L5" s="118">
        <v>26</v>
      </c>
      <c r="M5" s="140">
        <f t="shared" ref="M5:M37" si="1">DATE(J5,K5,L5)</f>
        <v>23799</v>
      </c>
      <c r="N5" s="222"/>
      <c r="O5" s="222"/>
      <c r="P5" s="222"/>
      <c r="Q5" s="112" t="s">
        <v>483</v>
      </c>
    </row>
    <row r="6" spans="1:17" s="113" customFormat="1" ht="36" customHeight="1">
      <c r="A6" s="179">
        <f>A5+1</f>
        <v>2</v>
      </c>
      <c r="B6" s="160" t="s">
        <v>440</v>
      </c>
      <c r="C6" s="115" t="s">
        <v>182</v>
      </c>
      <c r="D6" s="116">
        <f t="shared" ref="D6" ca="1" si="2">DATEDIF(M6,TODAY(),"y")</f>
        <v>72</v>
      </c>
      <c r="E6" s="115" t="s">
        <v>464</v>
      </c>
      <c r="F6" s="112" t="s">
        <v>441</v>
      </c>
      <c r="G6" s="112" t="s">
        <v>551</v>
      </c>
      <c r="H6" s="115">
        <v>5</v>
      </c>
      <c r="I6" s="181" t="s">
        <v>442</v>
      </c>
      <c r="J6" s="117">
        <v>1951</v>
      </c>
      <c r="K6" s="117">
        <v>12</v>
      </c>
      <c r="L6" s="118">
        <v>20</v>
      </c>
      <c r="M6" s="140">
        <v>18982</v>
      </c>
      <c r="N6" s="114" t="s">
        <v>469</v>
      </c>
      <c r="O6" s="114" t="s">
        <v>470</v>
      </c>
      <c r="P6" s="205">
        <v>7074</v>
      </c>
      <c r="Q6" s="112" t="s">
        <v>535</v>
      </c>
    </row>
    <row r="7" spans="1:17" s="113" customFormat="1" ht="36" customHeight="1">
      <c r="A7" s="179">
        <f t="shared" ref="A7:A63" si="3">A6+1</f>
        <v>3</v>
      </c>
      <c r="B7" s="201" t="s">
        <v>432</v>
      </c>
      <c r="C7" s="202" t="s">
        <v>180</v>
      </c>
      <c r="D7" s="203">
        <f t="shared" ca="1" si="0"/>
        <v>63</v>
      </c>
      <c r="E7" s="202" t="s">
        <v>188</v>
      </c>
      <c r="F7" s="204" t="s">
        <v>437</v>
      </c>
      <c r="G7" s="204" t="s">
        <v>434</v>
      </c>
      <c r="H7" s="115">
        <v>3</v>
      </c>
      <c r="I7" s="181" t="s">
        <v>433</v>
      </c>
      <c r="J7" s="117">
        <v>1960</v>
      </c>
      <c r="K7" s="117">
        <v>4</v>
      </c>
      <c r="L7" s="118">
        <v>24</v>
      </c>
      <c r="M7" s="140">
        <v>22030</v>
      </c>
      <c r="N7" s="114"/>
      <c r="O7" s="114"/>
      <c r="P7" s="114"/>
      <c r="Q7" s="112" t="s">
        <v>484</v>
      </c>
    </row>
    <row r="8" spans="1:17" s="113" customFormat="1" ht="36" customHeight="1">
      <c r="A8" s="179">
        <f t="shared" si="3"/>
        <v>4</v>
      </c>
      <c r="B8" s="160" t="s">
        <v>346</v>
      </c>
      <c r="C8" s="115" t="s">
        <v>182</v>
      </c>
      <c r="D8" s="116">
        <f t="shared" ca="1" si="0"/>
        <v>37</v>
      </c>
      <c r="E8" s="115" t="s">
        <v>188</v>
      </c>
      <c r="F8" s="112" t="s">
        <v>189</v>
      </c>
      <c r="G8" s="112" t="s">
        <v>190</v>
      </c>
      <c r="H8" s="115">
        <v>3</v>
      </c>
      <c r="I8" s="41" t="s">
        <v>191</v>
      </c>
      <c r="J8" s="117">
        <v>1986</v>
      </c>
      <c r="K8" s="117">
        <v>9</v>
      </c>
      <c r="L8" s="118">
        <v>18</v>
      </c>
      <c r="M8" s="140">
        <f t="shared" si="1"/>
        <v>31673</v>
      </c>
      <c r="N8" s="114"/>
      <c r="O8" s="114"/>
      <c r="P8" s="114"/>
      <c r="Q8" s="112" t="s">
        <v>485</v>
      </c>
    </row>
    <row r="9" spans="1:17" s="113" customFormat="1" ht="36" customHeight="1">
      <c r="A9" s="179">
        <f t="shared" si="3"/>
        <v>5</v>
      </c>
      <c r="B9" s="160" t="s">
        <v>397</v>
      </c>
      <c r="C9" s="115" t="s">
        <v>180</v>
      </c>
      <c r="D9" s="116">
        <f t="shared" ca="1" si="0"/>
        <v>69</v>
      </c>
      <c r="E9" s="110" t="s">
        <v>183</v>
      </c>
      <c r="F9" s="112" t="s">
        <v>398</v>
      </c>
      <c r="G9" s="112" t="s">
        <v>399</v>
      </c>
      <c r="H9" s="115">
        <v>2</v>
      </c>
      <c r="I9" s="158" t="s">
        <v>404</v>
      </c>
      <c r="J9" s="117">
        <v>1954</v>
      </c>
      <c r="K9" s="117">
        <v>3</v>
      </c>
      <c r="L9" s="118">
        <v>8</v>
      </c>
      <c r="M9" s="140">
        <f t="shared" si="1"/>
        <v>19791</v>
      </c>
      <c r="N9" s="114"/>
      <c r="O9" s="114"/>
      <c r="P9" s="114"/>
      <c r="Q9" s="112" t="s">
        <v>486</v>
      </c>
    </row>
    <row r="10" spans="1:17" s="113" customFormat="1" ht="36" customHeight="1">
      <c r="A10" s="179">
        <f t="shared" si="3"/>
        <v>6</v>
      </c>
      <c r="B10" s="160" t="s">
        <v>347</v>
      </c>
      <c r="C10" s="115" t="s">
        <v>180</v>
      </c>
      <c r="D10" s="116">
        <f t="shared" ca="1" si="0"/>
        <v>49</v>
      </c>
      <c r="E10" s="115" t="s">
        <v>188</v>
      </c>
      <c r="F10" s="112" t="s">
        <v>320</v>
      </c>
      <c r="G10" s="112" t="s">
        <v>192</v>
      </c>
      <c r="H10" s="115">
        <v>5</v>
      </c>
      <c r="I10" s="181" t="s">
        <v>193</v>
      </c>
      <c r="J10" s="117">
        <v>1974</v>
      </c>
      <c r="K10" s="117">
        <v>12</v>
      </c>
      <c r="L10" s="118">
        <v>19</v>
      </c>
      <c r="M10" s="140">
        <f t="shared" si="1"/>
        <v>27382</v>
      </c>
      <c r="N10" s="114"/>
      <c r="O10" s="114"/>
      <c r="P10" s="114"/>
      <c r="Q10" s="112" t="s">
        <v>487</v>
      </c>
    </row>
    <row r="11" spans="1:17" s="113" customFormat="1" ht="36" customHeight="1">
      <c r="A11" s="179">
        <f t="shared" si="3"/>
        <v>7</v>
      </c>
      <c r="B11" s="200" t="s">
        <v>422</v>
      </c>
      <c r="C11" s="115" t="s">
        <v>182</v>
      </c>
      <c r="D11" s="116">
        <f t="shared" ca="1" si="0"/>
        <v>72</v>
      </c>
      <c r="E11" s="110" t="s">
        <v>183</v>
      </c>
      <c r="F11" s="112" t="s">
        <v>419</v>
      </c>
      <c r="G11" s="112" t="s">
        <v>420</v>
      </c>
      <c r="H11" s="115">
        <v>5</v>
      </c>
      <c r="I11" s="181" t="s">
        <v>421</v>
      </c>
      <c r="J11" s="117">
        <v>1952</v>
      </c>
      <c r="K11" s="117">
        <v>1</v>
      </c>
      <c r="L11" s="118">
        <v>9</v>
      </c>
      <c r="M11" s="140">
        <f t="shared" si="1"/>
        <v>19002</v>
      </c>
      <c r="N11" s="114"/>
      <c r="O11" s="114"/>
      <c r="P11" s="114"/>
      <c r="Q11" s="112" t="s">
        <v>420</v>
      </c>
    </row>
    <row r="12" spans="1:17" s="113" customFormat="1" ht="36" customHeight="1">
      <c r="A12" s="179">
        <f t="shared" si="3"/>
        <v>8</v>
      </c>
      <c r="B12" s="114" t="s">
        <v>348</v>
      </c>
      <c r="C12" s="115" t="s">
        <v>182</v>
      </c>
      <c r="D12" s="116">
        <f t="shared" ca="1" si="0"/>
        <v>79</v>
      </c>
      <c r="E12" s="115" t="s">
        <v>184</v>
      </c>
      <c r="F12" s="112" t="s">
        <v>195</v>
      </c>
      <c r="G12" s="112" t="s">
        <v>403</v>
      </c>
      <c r="H12" s="115">
        <v>3</v>
      </c>
      <c r="I12" s="41" t="s">
        <v>196</v>
      </c>
      <c r="J12" s="117">
        <v>1944</v>
      </c>
      <c r="K12" s="117">
        <v>10</v>
      </c>
      <c r="L12" s="118">
        <v>9</v>
      </c>
      <c r="M12" s="140">
        <f t="shared" si="1"/>
        <v>16354</v>
      </c>
      <c r="N12" s="114"/>
      <c r="O12" s="114"/>
      <c r="P12" s="114"/>
      <c r="Q12" s="112" t="s">
        <v>488</v>
      </c>
    </row>
    <row r="13" spans="1:17" s="113" customFormat="1" ht="36" customHeight="1">
      <c r="A13" s="179">
        <f t="shared" si="3"/>
        <v>9</v>
      </c>
      <c r="B13" s="114" t="s">
        <v>349</v>
      </c>
      <c r="C13" s="115" t="s">
        <v>182</v>
      </c>
      <c r="D13" s="116">
        <f t="shared" ca="1" si="0"/>
        <v>73</v>
      </c>
      <c r="E13" s="115" t="s">
        <v>184</v>
      </c>
      <c r="F13" s="112" t="s">
        <v>197</v>
      </c>
      <c r="G13" s="112" t="s">
        <v>198</v>
      </c>
      <c r="H13" s="115">
        <v>3</v>
      </c>
      <c r="I13" s="41" t="s">
        <v>199</v>
      </c>
      <c r="J13" s="117">
        <v>1950</v>
      </c>
      <c r="K13" s="117">
        <v>2</v>
      </c>
      <c r="L13" s="118">
        <v>11</v>
      </c>
      <c r="M13" s="140">
        <f t="shared" si="1"/>
        <v>18305</v>
      </c>
      <c r="N13" s="114"/>
      <c r="O13" s="114"/>
      <c r="P13" s="114"/>
      <c r="Q13" s="112" t="s">
        <v>489</v>
      </c>
    </row>
    <row r="14" spans="1:17" s="113" customFormat="1" ht="36" customHeight="1">
      <c r="A14" s="179">
        <f t="shared" si="3"/>
        <v>10</v>
      </c>
      <c r="B14" s="114" t="s">
        <v>394</v>
      </c>
      <c r="C14" s="115" t="s">
        <v>182</v>
      </c>
      <c r="D14" s="116">
        <f t="shared" ca="1" si="0"/>
        <v>58</v>
      </c>
      <c r="E14" s="115" t="s">
        <v>187</v>
      </c>
      <c r="F14" s="112" t="s">
        <v>392</v>
      </c>
      <c r="G14" s="112" t="s">
        <v>395</v>
      </c>
      <c r="H14" s="115">
        <v>5</v>
      </c>
      <c r="I14" s="191" t="s">
        <v>393</v>
      </c>
      <c r="J14" s="117">
        <v>1965</v>
      </c>
      <c r="K14" s="117">
        <v>10</v>
      </c>
      <c r="L14" s="118">
        <v>31</v>
      </c>
      <c r="M14" s="140">
        <f t="shared" si="1"/>
        <v>24046</v>
      </c>
      <c r="N14" s="114" t="s">
        <v>479</v>
      </c>
      <c r="O14" s="114" t="s">
        <v>480</v>
      </c>
      <c r="P14" s="205">
        <v>2260</v>
      </c>
      <c r="Q14" s="112" t="s">
        <v>490</v>
      </c>
    </row>
    <row r="15" spans="1:17" s="113" customFormat="1" ht="36" customHeight="1">
      <c r="A15" s="179">
        <f t="shared" si="3"/>
        <v>11</v>
      </c>
      <c r="B15" s="114" t="s">
        <v>350</v>
      </c>
      <c r="C15" s="115" t="s">
        <v>180</v>
      </c>
      <c r="D15" s="116">
        <f t="shared" ca="1" si="0"/>
        <v>46</v>
      </c>
      <c r="E15" s="115" t="s">
        <v>187</v>
      </c>
      <c r="F15" s="112" t="s">
        <v>200</v>
      </c>
      <c r="G15" s="112" t="s">
        <v>201</v>
      </c>
      <c r="H15" s="119">
        <v>5</v>
      </c>
      <c r="I15" s="41" t="s">
        <v>202</v>
      </c>
      <c r="J15" s="117">
        <v>1977</v>
      </c>
      <c r="K15" s="117">
        <v>7</v>
      </c>
      <c r="L15" s="118">
        <v>20</v>
      </c>
      <c r="M15" s="140">
        <f t="shared" si="1"/>
        <v>28326</v>
      </c>
      <c r="N15" s="114"/>
      <c r="O15" s="114"/>
      <c r="P15" s="114"/>
      <c r="Q15" s="112" t="s">
        <v>491</v>
      </c>
    </row>
    <row r="16" spans="1:17" s="113" customFormat="1" ht="36" customHeight="1">
      <c r="A16" s="179">
        <f t="shared" si="3"/>
        <v>12</v>
      </c>
      <c r="B16" s="114" t="s">
        <v>351</v>
      </c>
      <c r="C16" s="115" t="s">
        <v>180</v>
      </c>
      <c r="D16" s="116">
        <f t="shared" ca="1" si="0"/>
        <v>67</v>
      </c>
      <c r="E16" s="115" t="s">
        <v>203</v>
      </c>
      <c r="F16" s="112" t="s">
        <v>204</v>
      </c>
      <c r="G16" s="112" t="s">
        <v>205</v>
      </c>
      <c r="H16" s="119">
        <v>5</v>
      </c>
      <c r="I16" s="41" t="s">
        <v>206</v>
      </c>
      <c r="J16" s="117">
        <v>1957</v>
      </c>
      <c r="K16" s="117">
        <v>1</v>
      </c>
      <c r="L16" s="118">
        <v>2</v>
      </c>
      <c r="M16" s="140">
        <f t="shared" si="1"/>
        <v>20822</v>
      </c>
      <c r="N16" s="114"/>
      <c r="O16" s="114"/>
      <c r="P16" s="114"/>
      <c r="Q16" s="224" t="s">
        <v>492</v>
      </c>
    </row>
    <row r="17" spans="1:17" s="113" customFormat="1" ht="37.5" customHeight="1">
      <c r="A17" s="179">
        <f t="shared" si="3"/>
        <v>13</v>
      </c>
      <c r="B17" s="112" t="s">
        <v>352</v>
      </c>
      <c r="C17" s="115" t="s">
        <v>182</v>
      </c>
      <c r="D17" s="116">
        <f t="shared" ca="1" si="0"/>
        <v>70</v>
      </c>
      <c r="E17" s="120" t="s">
        <v>184</v>
      </c>
      <c r="F17" s="112" t="s">
        <v>207</v>
      </c>
      <c r="G17" s="112" t="s">
        <v>208</v>
      </c>
      <c r="H17" s="121">
        <v>5</v>
      </c>
      <c r="I17" s="41" t="s">
        <v>209</v>
      </c>
      <c r="J17" s="117">
        <v>1953</v>
      </c>
      <c r="K17" s="117">
        <v>4</v>
      </c>
      <c r="L17" s="118">
        <v>12</v>
      </c>
      <c r="M17" s="140">
        <f t="shared" si="1"/>
        <v>19461</v>
      </c>
      <c r="N17" s="114"/>
      <c r="O17" s="114"/>
      <c r="P17" s="114"/>
      <c r="Q17" s="224" t="s">
        <v>493</v>
      </c>
    </row>
    <row r="18" spans="1:17" s="113" customFormat="1" ht="37.5" customHeight="1">
      <c r="A18" s="179">
        <f t="shared" si="3"/>
        <v>14</v>
      </c>
      <c r="B18" s="112" t="s">
        <v>481</v>
      </c>
      <c r="C18" s="115" t="s">
        <v>182</v>
      </c>
      <c r="D18" s="116">
        <f t="shared" ca="1" si="0"/>
        <v>67</v>
      </c>
      <c r="E18" s="120" t="s">
        <v>184</v>
      </c>
      <c r="F18" s="112" t="s">
        <v>446</v>
      </c>
      <c r="G18" s="112" t="s">
        <v>447</v>
      </c>
      <c r="H18" s="121">
        <v>5</v>
      </c>
      <c r="I18" s="41" t="s">
        <v>555</v>
      </c>
      <c r="J18" s="117">
        <v>1956</v>
      </c>
      <c r="K18" s="117">
        <v>3</v>
      </c>
      <c r="L18" s="118">
        <v>17</v>
      </c>
      <c r="M18" s="140">
        <f t="shared" si="1"/>
        <v>20531</v>
      </c>
      <c r="N18" s="114" t="s">
        <v>537</v>
      </c>
      <c r="O18" s="114" t="s">
        <v>538</v>
      </c>
      <c r="P18" s="205">
        <v>1916</v>
      </c>
      <c r="Q18" s="112" t="s">
        <v>447</v>
      </c>
    </row>
    <row r="19" spans="1:17" ht="36" customHeight="1">
      <c r="A19" s="179">
        <f t="shared" si="3"/>
        <v>15</v>
      </c>
      <c r="B19" s="114" t="s">
        <v>353</v>
      </c>
      <c r="C19" s="115" t="s">
        <v>182</v>
      </c>
      <c r="D19" s="116">
        <f t="shared" ca="1" si="0"/>
        <v>64</v>
      </c>
      <c r="E19" s="115" t="s">
        <v>194</v>
      </c>
      <c r="F19" s="112" t="s">
        <v>210</v>
      </c>
      <c r="G19" s="112" t="s">
        <v>443</v>
      </c>
      <c r="H19" s="119">
        <v>5</v>
      </c>
      <c r="I19" s="181" t="s">
        <v>211</v>
      </c>
      <c r="J19" s="117">
        <v>1959</v>
      </c>
      <c r="K19" s="117">
        <v>3</v>
      </c>
      <c r="L19" s="118">
        <v>25</v>
      </c>
      <c r="M19" s="140">
        <f t="shared" si="1"/>
        <v>21634</v>
      </c>
      <c r="N19" s="220"/>
      <c r="O19" s="220"/>
      <c r="P19" s="220"/>
      <c r="Q19" s="112" t="s">
        <v>494</v>
      </c>
    </row>
    <row r="20" spans="1:17" ht="36" customHeight="1">
      <c r="A20" s="179">
        <f t="shared" si="3"/>
        <v>16</v>
      </c>
      <c r="B20" s="114" t="s">
        <v>354</v>
      </c>
      <c r="C20" s="115" t="s">
        <v>182</v>
      </c>
      <c r="D20" s="116">
        <f t="shared" ca="1" si="0"/>
        <v>72</v>
      </c>
      <c r="E20" s="115" t="s">
        <v>184</v>
      </c>
      <c r="F20" s="112" t="s">
        <v>212</v>
      </c>
      <c r="G20" s="112" t="s">
        <v>213</v>
      </c>
      <c r="H20" s="119">
        <v>5</v>
      </c>
      <c r="I20" s="41" t="s">
        <v>214</v>
      </c>
      <c r="J20" s="117">
        <v>1951</v>
      </c>
      <c r="K20" s="117">
        <v>3</v>
      </c>
      <c r="L20" s="118">
        <v>27</v>
      </c>
      <c r="M20" s="140">
        <f t="shared" si="1"/>
        <v>18714</v>
      </c>
      <c r="N20" s="220"/>
      <c r="O20" s="220"/>
      <c r="P20" s="220"/>
      <c r="Q20" s="112" t="s">
        <v>495</v>
      </c>
    </row>
    <row r="21" spans="1:17" ht="36" customHeight="1">
      <c r="A21" s="179">
        <f t="shared" si="3"/>
        <v>17</v>
      </c>
      <c r="B21" s="114" t="s">
        <v>323</v>
      </c>
      <c r="C21" s="115" t="s">
        <v>182</v>
      </c>
      <c r="D21" s="116">
        <f t="shared" ca="1" si="0"/>
        <v>60</v>
      </c>
      <c r="E21" s="115" t="s">
        <v>183</v>
      </c>
      <c r="F21" s="112" t="s">
        <v>215</v>
      </c>
      <c r="G21" s="112" t="s">
        <v>216</v>
      </c>
      <c r="H21" s="119">
        <v>1</v>
      </c>
      <c r="I21" s="158" t="s">
        <v>217</v>
      </c>
      <c r="J21" s="117">
        <v>1963</v>
      </c>
      <c r="K21" s="117">
        <v>12</v>
      </c>
      <c r="L21" s="118">
        <v>12</v>
      </c>
      <c r="M21" s="140">
        <f t="shared" si="1"/>
        <v>23357</v>
      </c>
      <c r="N21" s="220"/>
      <c r="O21" s="220"/>
      <c r="P21" s="220"/>
      <c r="Q21" s="112" t="s">
        <v>496</v>
      </c>
    </row>
    <row r="22" spans="1:17" ht="36" customHeight="1">
      <c r="A22" s="179">
        <f t="shared" si="3"/>
        <v>18</v>
      </c>
      <c r="B22" s="114" t="s">
        <v>355</v>
      </c>
      <c r="C22" s="115" t="s">
        <v>182</v>
      </c>
      <c r="D22" s="116">
        <f t="shared" ca="1" si="0"/>
        <v>65</v>
      </c>
      <c r="E22" s="115" t="s">
        <v>187</v>
      </c>
      <c r="F22" s="112" t="s">
        <v>218</v>
      </c>
      <c r="G22" s="112" t="s">
        <v>219</v>
      </c>
      <c r="H22" s="115">
        <v>5</v>
      </c>
      <c r="I22" s="41" t="s">
        <v>220</v>
      </c>
      <c r="J22" s="117">
        <v>1958</v>
      </c>
      <c r="K22" s="117">
        <v>4</v>
      </c>
      <c r="L22" s="118">
        <v>30</v>
      </c>
      <c r="M22" s="140">
        <f t="shared" si="1"/>
        <v>21305</v>
      </c>
      <c r="N22" s="220"/>
      <c r="O22" s="220"/>
      <c r="P22" s="220"/>
      <c r="Q22" s="112" t="s">
        <v>497</v>
      </c>
    </row>
    <row r="23" spans="1:17" ht="36" customHeight="1">
      <c r="A23" s="179">
        <f t="shared" si="3"/>
        <v>19</v>
      </c>
      <c r="B23" s="114" t="s">
        <v>356</v>
      </c>
      <c r="C23" s="115" t="s">
        <v>182</v>
      </c>
      <c r="D23" s="116">
        <f t="shared" ca="1" si="0"/>
        <v>49</v>
      </c>
      <c r="E23" s="115" t="s">
        <v>203</v>
      </c>
      <c r="F23" s="112" t="s">
        <v>221</v>
      </c>
      <c r="G23" s="112" t="s">
        <v>222</v>
      </c>
      <c r="H23" s="115">
        <v>5</v>
      </c>
      <c r="I23" s="41" t="s">
        <v>223</v>
      </c>
      <c r="J23" s="117">
        <v>1974</v>
      </c>
      <c r="K23" s="117">
        <v>4</v>
      </c>
      <c r="L23" s="118">
        <v>14</v>
      </c>
      <c r="M23" s="140">
        <f t="shared" si="1"/>
        <v>27133</v>
      </c>
      <c r="N23" s="220"/>
      <c r="O23" s="220"/>
      <c r="P23" s="220"/>
      <c r="Q23" s="112" t="s">
        <v>498</v>
      </c>
    </row>
    <row r="24" spans="1:17" ht="36" customHeight="1">
      <c r="A24" s="179">
        <f t="shared" si="3"/>
        <v>20</v>
      </c>
      <c r="B24" s="114" t="s">
        <v>543</v>
      </c>
      <c r="C24" s="115" t="s">
        <v>180</v>
      </c>
      <c r="D24" s="116">
        <f t="shared" ca="1" si="0"/>
        <v>63</v>
      </c>
      <c r="E24" s="115" t="s">
        <v>203</v>
      </c>
      <c r="F24" s="112" t="s">
        <v>544</v>
      </c>
      <c r="G24" s="112" t="s">
        <v>550</v>
      </c>
      <c r="H24" s="115">
        <v>1</v>
      </c>
      <c r="I24" s="41" t="s">
        <v>546</v>
      </c>
      <c r="J24" s="117">
        <v>1960</v>
      </c>
      <c r="K24" s="117">
        <v>10</v>
      </c>
      <c r="L24" s="118">
        <v>14</v>
      </c>
      <c r="M24" s="140">
        <f t="shared" si="1"/>
        <v>22203</v>
      </c>
      <c r="N24" s="220"/>
      <c r="O24" s="220"/>
      <c r="P24" s="220"/>
      <c r="Q24" s="112" t="s">
        <v>545</v>
      </c>
    </row>
    <row r="25" spans="1:17" ht="36" customHeight="1">
      <c r="A25" s="179">
        <f t="shared" si="3"/>
        <v>21</v>
      </c>
      <c r="B25" s="114" t="s">
        <v>357</v>
      </c>
      <c r="C25" s="115" t="s">
        <v>180</v>
      </c>
      <c r="D25" s="116">
        <f t="shared" ca="1" si="0"/>
        <v>71</v>
      </c>
      <c r="E25" s="115" t="s">
        <v>183</v>
      </c>
      <c r="F25" s="112" t="s">
        <v>224</v>
      </c>
      <c r="G25" s="112" t="s">
        <v>474</v>
      </c>
      <c r="H25" s="115">
        <v>5</v>
      </c>
      <c r="I25" s="41" t="s">
        <v>225</v>
      </c>
      <c r="J25" s="117">
        <v>1952</v>
      </c>
      <c r="K25" s="117">
        <v>2</v>
      </c>
      <c r="L25" s="118">
        <v>21</v>
      </c>
      <c r="M25" s="140">
        <f t="shared" si="1"/>
        <v>19045</v>
      </c>
      <c r="N25" s="220"/>
      <c r="O25" s="220"/>
      <c r="P25" s="220"/>
      <c r="Q25" s="112" t="s">
        <v>499</v>
      </c>
    </row>
    <row r="26" spans="1:17" s="123" customFormat="1" ht="36" customHeight="1">
      <c r="A26" s="179">
        <f t="shared" si="3"/>
        <v>22</v>
      </c>
      <c r="B26" s="122" t="s">
        <v>358</v>
      </c>
      <c r="C26" s="115" t="s">
        <v>182</v>
      </c>
      <c r="D26" s="116">
        <f t="shared" ca="1" si="0"/>
        <v>74</v>
      </c>
      <c r="E26" s="115" t="s">
        <v>203</v>
      </c>
      <c r="F26" s="112" t="s">
        <v>226</v>
      </c>
      <c r="G26" s="112" t="s">
        <v>556</v>
      </c>
      <c r="H26" s="115">
        <v>3</v>
      </c>
      <c r="I26" s="181" t="s">
        <v>227</v>
      </c>
      <c r="J26" s="117">
        <v>1949</v>
      </c>
      <c r="K26" s="117">
        <v>10</v>
      </c>
      <c r="L26" s="118">
        <v>5</v>
      </c>
      <c r="M26" s="140">
        <f t="shared" si="1"/>
        <v>18176</v>
      </c>
      <c r="N26" s="221"/>
      <c r="O26" s="221"/>
      <c r="P26" s="221"/>
      <c r="Q26" s="112" t="s">
        <v>500</v>
      </c>
    </row>
    <row r="27" spans="1:17" s="123" customFormat="1" ht="36" customHeight="1">
      <c r="A27" s="179">
        <f t="shared" si="3"/>
        <v>23</v>
      </c>
      <c r="B27" s="206" t="s">
        <v>435</v>
      </c>
      <c r="C27" s="202" t="s">
        <v>182</v>
      </c>
      <c r="D27" s="203">
        <f t="shared" ca="1" si="0"/>
        <v>56</v>
      </c>
      <c r="E27" s="202" t="s">
        <v>194</v>
      </c>
      <c r="F27" s="204" t="s">
        <v>438</v>
      </c>
      <c r="G27" s="204" t="s">
        <v>439</v>
      </c>
      <c r="H27" s="202">
        <v>1</v>
      </c>
      <c r="I27" s="207" t="s">
        <v>436</v>
      </c>
      <c r="J27" s="208">
        <v>1967</v>
      </c>
      <c r="K27" s="208">
        <v>2</v>
      </c>
      <c r="L27" s="209">
        <v>28</v>
      </c>
      <c r="M27" s="140">
        <v>24531</v>
      </c>
      <c r="N27" s="221"/>
      <c r="O27" s="221"/>
      <c r="P27" s="221"/>
      <c r="Q27" s="204" t="s">
        <v>439</v>
      </c>
    </row>
    <row r="28" spans="1:17" s="123" customFormat="1" ht="36" customHeight="1">
      <c r="A28" s="179">
        <f t="shared" si="3"/>
        <v>24</v>
      </c>
      <c r="B28" s="122" t="s">
        <v>359</v>
      </c>
      <c r="C28" s="115" t="s">
        <v>182</v>
      </c>
      <c r="D28" s="116">
        <f t="shared" ca="1" si="0"/>
        <v>52</v>
      </c>
      <c r="E28" s="115" t="s">
        <v>203</v>
      </c>
      <c r="F28" s="112" t="s">
        <v>228</v>
      </c>
      <c r="G28" s="112" t="s">
        <v>229</v>
      </c>
      <c r="H28" s="115">
        <v>3</v>
      </c>
      <c r="I28" s="181" t="s">
        <v>230</v>
      </c>
      <c r="J28" s="117">
        <v>1971</v>
      </c>
      <c r="K28" s="117">
        <v>1</v>
      </c>
      <c r="L28" s="118">
        <v>14</v>
      </c>
      <c r="M28" s="140">
        <f t="shared" si="1"/>
        <v>25947</v>
      </c>
      <c r="N28" s="221"/>
      <c r="O28" s="221"/>
      <c r="P28" s="221"/>
      <c r="Q28" s="112" t="s">
        <v>501</v>
      </c>
    </row>
    <row r="29" spans="1:17" ht="36" customHeight="1">
      <c r="A29" s="179">
        <f t="shared" si="3"/>
        <v>25</v>
      </c>
      <c r="B29" s="114" t="s">
        <v>360</v>
      </c>
      <c r="C29" s="115" t="s">
        <v>180</v>
      </c>
      <c r="D29" s="116">
        <f t="shared" ca="1" si="0"/>
        <v>67</v>
      </c>
      <c r="E29" s="115" t="s">
        <v>188</v>
      </c>
      <c r="F29" s="112" t="s">
        <v>231</v>
      </c>
      <c r="G29" s="112" t="s">
        <v>232</v>
      </c>
      <c r="H29" s="119">
        <v>5</v>
      </c>
      <c r="I29" s="181" t="s">
        <v>233</v>
      </c>
      <c r="J29" s="117">
        <v>1956</v>
      </c>
      <c r="K29" s="117">
        <v>4</v>
      </c>
      <c r="L29" s="118">
        <v>23</v>
      </c>
      <c r="M29" s="140">
        <f t="shared" si="1"/>
        <v>20568</v>
      </c>
      <c r="N29" s="220"/>
      <c r="O29" s="220"/>
      <c r="P29" s="220"/>
      <c r="Q29" s="112" t="s">
        <v>502</v>
      </c>
    </row>
    <row r="30" spans="1:17" ht="36" customHeight="1">
      <c r="A30" s="179">
        <f t="shared" si="3"/>
        <v>26</v>
      </c>
      <c r="B30" s="114" t="s">
        <v>414</v>
      </c>
      <c r="C30" s="115" t="s">
        <v>182</v>
      </c>
      <c r="D30" s="116">
        <f t="shared" ref="D30" ca="1" si="4">DATEDIF(M30,TODAY(),"y")</f>
        <v>59</v>
      </c>
      <c r="E30" s="115" t="s">
        <v>415</v>
      </c>
      <c r="F30" s="112" t="s">
        <v>417</v>
      </c>
      <c r="G30" s="112" t="s">
        <v>418</v>
      </c>
      <c r="H30" s="115">
        <v>2</v>
      </c>
      <c r="I30" s="181" t="s">
        <v>416</v>
      </c>
      <c r="J30" s="117">
        <v>1964</v>
      </c>
      <c r="K30" s="117">
        <v>12</v>
      </c>
      <c r="L30" s="118">
        <v>12</v>
      </c>
      <c r="M30" s="140">
        <v>23723</v>
      </c>
      <c r="N30" s="220"/>
      <c r="O30" s="220"/>
      <c r="P30" s="220"/>
      <c r="Q30" s="112" t="s">
        <v>503</v>
      </c>
    </row>
    <row r="31" spans="1:17" ht="36" customHeight="1">
      <c r="A31" s="179">
        <f t="shared" si="3"/>
        <v>27</v>
      </c>
      <c r="B31" s="114" t="s">
        <v>361</v>
      </c>
      <c r="C31" s="115" t="s">
        <v>180</v>
      </c>
      <c r="D31" s="116">
        <f t="shared" ca="1" si="0"/>
        <v>72</v>
      </c>
      <c r="E31" s="115" t="s">
        <v>234</v>
      </c>
      <c r="F31" s="112" t="s">
        <v>235</v>
      </c>
      <c r="G31" s="112" t="s">
        <v>409</v>
      </c>
      <c r="H31" s="115">
        <v>5</v>
      </c>
      <c r="I31" s="181" t="s">
        <v>408</v>
      </c>
      <c r="J31" s="117">
        <v>1951</v>
      </c>
      <c r="K31" s="117">
        <v>10</v>
      </c>
      <c r="L31" s="118">
        <v>22</v>
      </c>
      <c r="M31" s="140">
        <f t="shared" si="1"/>
        <v>18923</v>
      </c>
      <c r="N31" s="220"/>
      <c r="O31" s="220"/>
      <c r="P31" s="220"/>
      <c r="Q31" s="112" t="s">
        <v>504</v>
      </c>
    </row>
    <row r="32" spans="1:17" ht="36" customHeight="1">
      <c r="A32" s="179">
        <f t="shared" si="3"/>
        <v>28</v>
      </c>
      <c r="B32" s="114" t="s">
        <v>362</v>
      </c>
      <c r="C32" s="115" t="s">
        <v>182</v>
      </c>
      <c r="D32" s="116">
        <f t="shared" ca="1" si="0"/>
        <v>63</v>
      </c>
      <c r="E32" s="115" t="s">
        <v>188</v>
      </c>
      <c r="F32" s="112" t="s">
        <v>236</v>
      </c>
      <c r="G32" s="112" t="s">
        <v>552</v>
      </c>
      <c r="H32" s="115">
        <v>5</v>
      </c>
      <c r="I32" s="181" t="s">
        <v>238</v>
      </c>
      <c r="J32" s="117">
        <v>1960</v>
      </c>
      <c r="K32" s="117">
        <v>6</v>
      </c>
      <c r="L32" s="118">
        <v>5</v>
      </c>
      <c r="M32" s="140">
        <f t="shared" si="1"/>
        <v>22072</v>
      </c>
      <c r="N32" s="114" t="s">
        <v>477</v>
      </c>
      <c r="O32" s="114" t="s">
        <v>478</v>
      </c>
      <c r="P32" s="205">
        <v>1013</v>
      </c>
      <c r="Q32" s="112" t="s">
        <v>505</v>
      </c>
    </row>
    <row r="33" spans="1:17" ht="36" customHeight="1">
      <c r="A33" s="179">
        <f t="shared" si="3"/>
        <v>29</v>
      </c>
      <c r="B33" s="114" t="s">
        <v>363</v>
      </c>
      <c r="C33" s="115" t="s">
        <v>180</v>
      </c>
      <c r="D33" s="116">
        <f ca="1">DATEDIF(M33,TODAY(),"y")</f>
        <v>67</v>
      </c>
      <c r="E33" s="115" t="s">
        <v>181</v>
      </c>
      <c r="F33" s="112" t="s">
        <v>316</v>
      </c>
      <c r="G33" s="163" t="s">
        <v>317</v>
      </c>
      <c r="H33" s="115">
        <v>3</v>
      </c>
      <c r="I33" s="38" t="s">
        <v>318</v>
      </c>
      <c r="J33" s="164">
        <v>1956</v>
      </c>
      <c r="K33" s="117">
        <v>4</v>
      </c>
      <c r="L33" s="118">
        <v>28</v>
      </c>
      <c r="M33" s="140">
        <f t="shared" si="1"/>
        <v>20573</v>
      </c>
      <c r="N33" s="220"/>
      <c r="O33" s="220"/>
      <c r="P33" s="220"/>
      <c r="Q33" s="112" t="s">
        <v>506</v>
      </c>
    </row>
    <row r="34" spans="1:17" ht="36" customHeight="1">
      <c r="A34" s="179">
        <f t="shared" si="3"/>
        <v>30</v>
      </c>
      <c r="B34" s="112" t="s">
        <v>364</v>
      </c>
      <c r="C34" s="120" t="s">
        <v>180</v>
      </c>
      <c r="D34" s="116">
        <f t="shared" ca="1" si="0"/>
        <v>70</v>
      </c>
      <c r="E34" s="120" t="s">
        <v>188</v>
      </c>
      <c r="F34" s="112" t="s">
        <v>239</v>
      </c>
      <c r="G34" s="112" t="s">
        <v>240</v>
      </c>
      <c r="H34" s="121">
        <v>5</v>
      </c>
      <c r="I34" s="41" t="s">
        <v>241</v>
      </c>
      <c r="J34" s="117">
        <v>1953</v>
      </c>
      <c r="K34" s="117">
        <v>11</v>
      </c>
      <c r="L34" s="118">
        <v>18</v>
      </c>
      <c r="M34" s="140">
        <f t="shared" si="1"/>
        <v>19681</v>
      </c>
      <c r="N34" s="220"/>
      <c r="O34" s="220"/>
      <c r="P34" s="220"/>
      <c r="Q34" s="112" t="s">
        <v>507</v>
      </c>
    </row>
    <row r="35" spans="1:17" ht="36" customHeight="1">
      <c r="A35" s="179">
        <f t="shared" si="3"/>
        <v>31</v>
      </c>
      <c r="B35" s="114" t="s">
        <v>365</v>
      </c>
      <c r="C35" s="115" t="s">
        <v>182</v>
      </c>
      <c r="D35" s="116">
        <f t="shared" ca="1" si="0"/>
        <v>67</v>
      </c>
      <c r="E35" s="115" t="s">
        <v>183</v>
      </c>
      <c r="F35" s="112" t="s">
        <v>242</v>
      </c>
      <c r="G35" s="112" t="s">
        <v>243</v>
      </c>
      <c r="H35" s="115">
        <v>5</v>
      </c>
      <c r="I35" s="41" t="s">
        <v>244</v>
      </c>
      <c r="J35" s="117">
        <v>1956</v>
      </c>
      <c r="K35" s="117">
        <v>6</v>
      </c>
      <c r="L35" s="118">
        <v>5</v>
      </c>
      <c r="M35" s="140">
        <f t="shared" si="1"/>
        <v>20611</v>
      </c>
      <c r="N35" s="225" t="s">
        <v>541</v>
      </c>
      <c r="O35" s="114" t="s">
        <v>542</v>
      </c>
      <c r="P35" s="205">
        <v>2291</v>
      </c>
      <c r="Q35" s="112" t="s">
        <v>508</v>
      </c>
    </row>
    <row r="36" spans="1:17" ht="36" customHeight="1">
      <c r="A36" s="179">
        <f t="shared" si="3"/>
        <v>32</v>
      </c>
      <c r="B36" s="114" t="s">
        <v>366</v>
      </c>
      <c r="C36" s="115" t="s">
        <v>180</v>
      </c>
      <c r="D36" s="116">
        <f t="shared" ca="1" si="0"/>
        <v>67</v>
      </c>
      <c r="E36" s="115" t="s">
        <v>188</v>
      </c>
      <c r="F36" s="112" t="s">
        <v>242</v>
      </c>
      <c r="G36" s="112" t="s">
        <v>245</v>
      </c>
      <c r="H36" s="115">
        <v>5</v>
      </c>
      <c r="I36" s="41" t="s">
        <v>396</v>
      </c>
      <c r="J36" s="117">
        <v>1956</v>
      </c>
      <c r="K36" s="117">
        <v>7</v>
      </c>
      <c r="L36" s="118">
        <v>16</v>
      </c>
      <c r="M36" s="140">
        <f t="shared" si="1"/>
        <v>20652</v>
      </c>
      <c r="N36" s="220"/>
      <c r="O36" s="220"/>
      <c r="P36" s="220"/>
      <c r="Q36" s="112" t="s">
        <v>509</v>
      </c>
    </row>
    <row r="37" spans="1:17" ht="36" customHeight="1">
      <c r="A37" s="179">
        <f t="shared" si="3"/>
        <v>33</v>
      </c>
      <c r="B37" s="114" t="s">
        <v>400</v>
      </c>
      <c r="C37" s="115" t="s">
        <v>182</v>
      </c>
      <c r="D37" s="116">
        <f t="shared" ca="1" si="0"/>
        <v>53</v>
      </c>
      <c r="E37" s="115" t="s">
        <v>181</v>
      </c>
      <c r="F37" s="112" t="s">
        <v>401</v>
      </c>
      <c r="G37" s="112" t="s">
        <v>402</v>
      </c>
      <c r="H37" s="115">
        <v>1</v>
      </c>
      <c r="I37" s="41" t="s">
        <v>405</v>
      </c>
      <c r="J37" s="117">
        <v>1970</v>
      </c>
      <c r="K37" s="117">
        <v>4</v>
      </c>
      <c r="L37" s="118">
        <v>13</v>
      </c>
      <c r="M37" s="140">
        <f t="shared" si="1"/>
        <v>25671</v>
      </c>
      <c r="N37" s="220"/>
      <c r="O37" s="220"/>
      <c r="P37" s="220"/>
      <c r="Q37" s="112" t="s">
        <v>510</v>
      </c>
    </row>
    <row r="38" spans="1:17" ht="36" customHeight="1">
      <c r="A38" s="179">
        <f t="shared" si="3"/>
        <v>34</v>
      </c>
      <c r="B38" s="114" t="s">
        <v>367</v>
      </c>
      <c r="C38" s="115" t="s">
        <v>180</v>
      </c>
      <c r="D38" s="116">
        <f ca="1">DATEDIF(M38,TODAY(),"y")</f>
        <v>51</v>
      </c>
      <c r="E38" s="115" t="s">
        <v>184</v>
      </c>
      <c r="F38" s="112" t="s">
        <v>411</v>
      </c>
      <c r="G38" s="112" t="s">
        <v>325</v>
      </c>
      <c r="H38" s="119">
        <v>1</v>
      </c>
      <c r="I38" s="41" t="s">
        <v>321</v>
      </c>
      <c r="J38" s="117">
        <v>1972</v>
      </c>
      <c r="K38" s="117">
        <v>7</v>
      </c>
      <c r="L38" s="118">
        <v>16</v>
      </c>
      <c r="M38" s="140">
        <f>DATE(J38,K38,L38)</f>
        <v>26496</v>
      </c>
      <c r="N38" s="220"/>
      <c r="O38" s="220"/>
      <c r="P38" s="220"/>
      <c r="Q38" s="112" t="s">
        <v>511</v>
      </c>
    </row>
    <row r="39" spans="1:17" ht="36" customHeight="1">
      <c r="A39" s="179">
        <f t="shared" si="3"/>
        <v>35</v>
      </c>
      <c r="B39" s="114" t="s">
        <v>368</v>
      </c>
      <c r="C39" s="115" t="s">
        <v>182</v>
      </c>
      <c r="D39" s="116">
        <f t="shared" ref="D39:D63" ca="1" si="5">DATEDIF(M39,TODAY(),"y")</f>
        <v>68</v>
      </c>
      <c r="E39" s="115" t="s">
        <v>188</v>
      </c>
      <c r="F39" s="112" t="s">
        <v>246</v>
      </c>
      <c r="G39" s="112" t="s">
        <v>444</v>
      </c>
      <c r="H39" s="119">
        <v>5</v>
      </c>
      <c r="I39" s="41" t="s">
        <v>247</v>
      </c>
      <c r="J39" s="117">
        <v>1955</v>
      </c>
      <c r="K39" s="117">
        <v>5</v>
      </c>
      <c r="L39" s="118">
        <v>9</v>
      </c>
      <c r="M39" s="140">
        <f>DATE(J39,K39,L39)</f>
        <v>20218</v>
      </c>
      <c r="N39" s="220"/>
      <c r="O39" s="220"/>
      <c r="P39" s="220"/>
      <c r="Q39" s="112" t="s">
        <v>512</v>
      </c>
    </row>
    <row r="40" spans="1:17" ht="36" customHeight="1">
      <c r="A40" s="179">
        <f t="shared" si="3"/>
        <v>36</v>
      </c>
      <c r="B40" s="114" t="s">
        <v>322</v>
      </c>
      <c r="C40" s="115" t="s">
        <v>182</v>
      </c>
      <c r="D40" s="116">
        <f t="shared" ca="1" si="5"/>
        <v>72</v>
      </c>
      <c r="E40" s="115" t="s">
        <v>184</v>
      </c>
      <c r="F40" s="112" t="s">
        <v>248</v>
      </c>
      <c r="G40" s="112" t="s">
        <v>249</v>
      </c>
      <c r="H40" s="115">
        <v>2</v>
      </c>
      <c r="I40" s="41" t="s">
        <v>250</v>
      </c>
      <c r="J40" s="117">
        <v>1951</v>
      </c>
      <c r="K40" s="117">
        <v>5</v>
      </c>
      <c r="L40" s="118">
        <v>3</v>
      </c>
      <c r="M40" s="140">
        <f>DATE(J40,K40,L40)</f>
        <v>18751</v>
      </c>
      <c r="N40" s="220"/>
      <c r="O40" s="220"/>
      <c r="P40" s="220"/>
      <c r="Q40" s="112" t="s">
        <v>513</v>
      </c>
    </row>
    <row r="41" spans="1:17" ht="36" customHeight="1">
      <c r="A41" s="179">
        <f t="shared" si="3"/>
        <v>37</v>
      </c>
      <c r="B41" s="114" t="s">
        <v>251</v>
      </c>
      <c r="C41" s="115" t="s">
        <v>182</v>
      </c>
      <c r="D41" s="116">
        <f t="shared" ca="1" si="5"/>
        <v>74</v>
      </c>
      <c r="E41" s="115" t="s">
        <v>188</v>
      </c>
      <c r="F41" s="112" t="s">
        <v>252</v>
      </c>
      <c r="G41" s="112" t="s">
        <v>253</v>
      </c>
      <c r="H41" s="115">
        <v>2</v>
      </c>
      <c r="I41" s="41" t="s">
        <v>254</v>
      </c>
      <c r="J41" s="117">
        <v>1949</v>
      </c>
      <c r="K41" s="117">
        <v>2</v>
      </c>
      <c r="L41" s="118">
        <v>24</v>
      </c>
      <c r="M41" s="140">
        <v>17953</v>
      </c>
      <c r="N41" s="220"/>
      <c r="O41" s="220"/>
      <c r="P41" s="220"/>
      <c r="Q41" s="112" t="s">
        <v>514</v>
      </c>
    </row>
    <row r="42" spans="1:17" ht="36" customHeight="1">
      <c r="A42" s="179">
        <f t="shared" si="3"/>
        <v>38</v>
      </c>
      <c r="B42" s="114" t="s">
        <v>369</v>
      </c>
      <c r="C42" s="115" t="s">
        <v>180</v>
      </c>
      <c r="D42" s="116">
        <f t="shared" ca="1" si="5"/>
        <v>72</v>
      </c>
      <c r="E42" s="115" t="s">
        <v>184</v>
      </c>
      <c r="F42" s="112" t="s">
        <v>255</v>
      </c>
      <c r="G42" s="112" t="s">
        <v>256</v>
      </c>
      <c r="H42" s="119">
        <v>1</v>
      </c>
      <c r="I42" s="112"/>
      <c r="J42" s="117">
        <v>1951</v>
      </c>
      <c r="K42" s="117">
        <v>5</v>
      </c>
      <c r="L42" s="118">
        <v>26</v>
      </c>
      <c r="M42" s="140">
        <f t="shared" ref="M42:M63" si="6">DATE(J42,K42,L42)</f>
        <v>18774</v>
      </c>
      <c r="N42" s="220"/>
      <c r="O42" s="220"/>
      <c r="P42" s="220"/>
      <c r="Q42" s="112" t="s">
        <v>515</v>
      </c>
    </row>
    <row r="43" spans="1:17" ht="36" customHeight="1">
      <c r="A43" s="179">
        <f t="shared" si="3"/>
        <v>39</v>
      </c>
      <c r="B43" s="114" t="s">
        <v>370</v>
      </c>
      <c r="C43" s="115" t="s">
        <v>182</v>
      </c>
      <c r="D43" s="116">
        <f t="shared" ca="1" si="5"/>
        <v>64</v>
      </c>
      <c r="E43" s="115" t="s">
        <v>194</v>
      </c>
      <c r="F43" s="124" t="s">
        <v>257</v>
      </c>
      <c r="G43" s="125" t="s">
        <v>258</v>
      </c>
      <c r="H43" s="119">
        <v>3</v>
      </c>
      <c r="I43" s="181" t="s">
        <v>259</v>
      </c>
      <c r="J43" s="117">
        <v>1959</v>
      </c>
      <c r="K43" s="117">
        <v>3</v>
      </c>
      <c r="L43" s="118">
        <v>18</v>
      </c>
      <c r="M43" s="140">
        <f t="shared" si="6"/>
        <v>21627</v>
      </c>
      <c r="N43" s="220"/>
      <c r="O43" s="220"/>
      <c r="P43" s="220"/>
      <c r="Q43" s="125" t="s">
        <v>516</v>
      </c>
    </row>
    <row r="44" spans="1:17" ht="36" customHeight="1">
      <c r="A44" s="179">
        <f t="shared" si="3"/>
        <v>40</v>
      </c>
      <c r="B44" s="114" t="s">
        <v>371</v>
      </c>
      <c r="C44" s="115" t="s">
        <v>180</v>
      </c>
      <c r="D44" s="116">
        <f t="shared" ca="1" si="5"/>
        <v>60</v>
      </c>
      <c r="E44" s="115" t="s">
        <v>260</v>
      </c>
      <c r="F44" s="124" t="s">
        <v>257</v>
      </c>
      <c r="G44" s="112" t="s">
        <v>261</v>
      </c>
      <c r="H44" s="119">
        <v>2</v>
      </c>
      <c r="I44" s="41" t="s">
        <v>262</v>
      </c>
      <c r="J44" s="117">
        <v>1963</v>
      </c>
      <c r="K44" s="117">
        <v>5</v>
      </c>
      <c r="L44" s="118">
        <v>30</v>
      </c>
      <c r="M44" s="140">
        <f t="shared" si="6"/>
        <v>23161</v>
      </c>
      <c r="N44" s="220"/>
      <c r="O44" s="220"/>
      <c r="P44" s="220"/>
      <c r="Q44" s="112" t="s">
        <v>517</v>
      </c>
    </row>
    <row r="45" spans="1:17" ht="36" customHeight="1">
      <c r="A45" s="179">
        <f t="shared" si="3"/>
        <v>41</v>
      </c>
      <c r="B45" s="114" t="s">
        <v>263</v>
      </c>
      <c r="C45" s="115" t="s">
        <v>182</v>
      </c>
      <c r="D45" s="116">
        <f t="shared" ca="1" si="5"/>
        <v>66</v>
      </c>
      <c r="E45" s="115" t="s">
        <v>181</v>
      </c>
      <c r="F45" s="124" t="s">
        <v>264</v>
      </c>
      <c r="G45" s="112" t="s">
        <v>554</v>
      </c>
      <c r="H45" s="119">
        <v>5</v>
      </c>
      <c r="I45" s="41" t="s">
        <v>266</v>
      </c>
      <c r="J45" s="117">
        <v>1957</v>
      </c>
      <c r="K45" s="117">
        <v>8</v>
      </c>
      <c r="L45" s="118">
        <v>22</v>
      </c>
      <c r="M45" s="140">
        <f t="shared" si="6"/>
        <v>21054</v>
      </c>
      <c r="N45" s="220"/>
      <c r="O45" s="220"/>
      <c r="P45" s="220"/>
      <c r="Q45" s="112" t="s">
        <v>518</v>
      </c>
    </row>
    <row r="46" spans="1:17" ht="36" customHeight="1">
      <c r="A46" s="179">
        <f t="shared" si="3"/>
        <v>42</v>
      </c>
      <c r="B46" s="114" t="s">
        <v>388</v>
      </c>
      <c r="C46" s="115" t="s">
        <v>180</v>
      </c>
      <c r="D46" s="116">
        <f t="shared" ca="1" si="5"/>
        <v>70</v>
      </c>
      <c r="E46" s="115" t="s">
        <v>181</v>
      </c>
      <c r="F46" s="124" t="s">
        <v>389</v>
      </c>
      <c r="G46" s="112" t="s">
        <v>390</v>
      </c>
      <c r="H46" s="119">
        <v>5</v>
      </c>
      <c r="I46" s="41" t="s">
        <v>391</v>
      </c>
      <c r="J46" s="117">
        <v>1953</v>
      </c>
      <c r="K46" s="117">
        <v>4</v>
      </c>
      <c r="L46" s="118">
        <v>6</v>
      </c>
      <c r="M46" s="140">
        <f t="shared" si="6"/>
        <v>19455</v>
      </c>
      <c r="N46" s="220"/>
      <c r="O46" s="220"/>
      <c r="P46" s="220"/>
      <c r="Q46" s="112" t="s">
        <v>519</v>
      </c>
    </row>
    <row r="47" spans="1:17" s="113" customFormat="1" ht="34.5" customHeight="1">
      <c r="A47" s="179">
        <f t="shared" si="3"/>
        <v>43</v>
      </c>
      <c r="B47" s="114" t="s">
        <v>372</v>
      </c>
      <c r="C47" s="115" t="s">
        <v>180</v>
      </c>
      <c r="D47" s="116">
        <f ca="1">DATEDIF(M47,TODAY(),"y")</f>
        <v>52</v>
      </c>
      <c r="E47" s="115" t="s">
        <v>183</v>
      </c>
      <c r="F47" s="112" t="s">
        <v>326</v>
      </c>
      <c r="G47" s="112" t="s">
        <v>327</v>
      </c>
      <c r="H47" s="115">
        <v>5</v>
      </c>
      <c r="I47" s="41" t="s">
        <v>328</v>
      </c>
      <c r="J47" s="117">
        <v>1971</v>
      </c>
      <c r="K47" s="117">
        <v>3</v>
      </c>
      <c r="L47" s="118">
        <v>2</v>
      </c>
      <c r="M47" s="140">
        <f>DATE(J47,K47,L47)</f>
        <v>25994</v>
      </c>
      <c r="N47" s="114"/>
      <c r="O47" s="114"/>
      <c r="P47" s="114"/>
      <c r="Q47" s="112" t="s">
        <v>520</v>
      </c>
    </row>
    <row r="48" spans="1:17" ht="36" customHeight="1">
      <c r="A48" s="179">
        <f t="shared" si="3"/>
        <v>44</v>
      </c>
      <c r="B48" s="114" t="s">
        <v>373</v>
      </c>
      <c r="C48" s="115" t="s">
        <v>180</v>
      </c>
      <c r="D48" s="116">
        <f t="shared" ca="1" si="5"/>
        <v>57</v>
      </c>
      <c r="E48" s="115" t="s">
        <v>267</v>
      </c>
      <c r="F48" s="112" t="s">
        <v>268</v>
      </c>
      <c r="G48" s="112" t="s">
        <v>269</v>
      </c>
      <c r="H48" s="119">
        <v>1</v>
      </c>
      <c r="I48" s="41" t="s">
        <v>270</v>
      </c>
      <c r="J48" s="117">
        <v>1966</v>
      </c>
      <c r="K48" s="117">
        <v>7</v>
      </c>
      <c r="L48" s="118">
        <v>25</v>
      </c>
      <c r="M48" s="140">
        <f t="shared" si="6"/>
        <v>24313</v>
      </c>
      <c r="N48" s="220"/>
      <c r="O48" s="220"/>
      <c r="P48" s="220"/>
      <c r="Q48" s="112" t="s">
        <v>521</v>
      </c>
    </row>
    <row r="49" spans="1:17" ht="36" customHeight="1">
      <c r="A49" s="179">
        <f t="shared" si="3"/>
        <v>45</v>
      </c>
      <c r="B49" s="114" t="s">
        <v>374</v>
      </c>
      <c r="C49" s="115" t="s">
        <v>182</v>
      </c>
      <c r="D49" s="116">
        <f t="shared" ca="1" si="5"/>
        <v>48</v>
      </c>
      <c r="E49" s="115" t="s">
        <v>181</v>
      </c>
      <c r="F49" s="112" t="s">
        <v>271</v>
      </c>
      <c r="G49" s="112" t="s">
        <v>272</v>
      </c>
      <c r="H49" s="119">
        <v>5</v>
      </c>
      <c r="I49" s="192" t="s">
        <v>412</v>
      </c>
      <c r="J49" s="117">
        <v>1975</v>
      </c>
      <c r="K49" s="117">
        <v>2</v>
      </c>
      <c r="L49" s="118">
        <v>11</v>
      </c>
      <c r="M49" s="140">
        <f t="shared" si="6"/>
        <v>27436</v>
      </c>
      <c r="N49" s="220"/>
      <c r="O49" s="220"/>
      <c r="P49" s="220"/>
      <c r="Q49" s="112" t="s">
        <v>522</v>
      </c>
    </row>
    <row r="50" spans="1:17" ht="36" customHeight="1">
      <c r="A50" s="179">
        <f t="shared" si="3"/>
        <v>46</v>
      </c>
      <c r="B50" s="114" t="s">
        <v>273</v>
      </c>
      <c r="C50" s="115" t="s">
        <v>182</v>
      </c>
      <c r="D50" s="116">
        <f t="shared" ca="1" si="5"/>
        <v>67</v>
      </c>
      <c r="E50" s="115" t="s">
        <v>187</v>
      </c>
      <c r="F50" s="112" t="s">
        <v>274</v>
      </c>
      <c r="G50" s="112" t="s">
        <v>553</v>
      </c>
      <c r="H50" s="119">
        <v>2</v>
      </c>
      <c r="I50" s="41" t="s">
        <v>275</v>
      </c>
      <c r="J50" s="117">
        <v>1956</v>
      </c>
      <c r="K50" s="117">
        <v>11</v>
      </c>
      <c r="L50" s="118">
        <v>10</v>
      </c>
      <c r="M50" s="140">
        <f t="shared" si="6"/>
        <v>20769</v>
      </c>
      <c r="N50" s="114" t="s">
        <v>475</v>
      </c>
      <c r="O50" s="114" t="s">
        <v>476</v>
      </c>
      <c r="P50" s="205">
        <v>6860</v>
      </c>
      <c r="Q50" s="112" t="s">
        <v>523</v>
      </c>
    </row>
    <row r="51" spans="1:17" ht="36" customHeight="1">
      <c r="A51" s="179">
        <f t="shared" si="3"/>
        <v>47</v>
      </c>
      <c r="B51" s="114" t="s">
        <v>387</v>
      </c>
      <c r="C51" s="115" t="s">
        <v>182</v>
      </c>
      <c r="D51" s="116">
        <f t="shared" ca="1" si="5"/>
        <v>75</v>
      </c>
      <c r="E51" s="115" t="s">
        <v>276</v>
      </c>
      <c r="F51" s="112" t="s">
        <v>277</v>
      </c>
      <c r="G51" s="112" t="s">
        <v>342</v>
      </c>
      <c r="H51" s="119">
        <v>1</v>
      </c>
      <c r="I51" s="41" t="s">
        <v>278</v>
      </c>
      <c r="J51" s="117">
        <v>1948</v>
      </c>
      <c r="K51" s="117">
        <v>10</v>
      </c>
      <c r="L51" s="118">
        <v>14</v>
      </c>
      <c r="M51" s="140">
        <f t="shared" si="6"/>
        <v>17820</v>
      </c>
      <c r="N51" s="220"/>
      <c r="O51" s="220"/>
      <c r="P51" s="220"/>
      <c r="Q51" s="112" t="s">
        <v>524</v>
      </c>
    </row>
    <row r="52" spans="1:17" ht="36" customHeight="1">
      <c r="A52" s="179">
        <f t="shared" si="3"/>
        <v>48</v>
      </c>
      <c r="B52" s="114" t="s">
        <v>375</v>
      </c>
      <c r="C52" s="115" t="s">
        <v>182</v>
      </c>
      <c r="D52" s="116">
        <f t="shared" ca="1" si="5"/>
        <v>62</v>
      </c>
      <c r="E52" s="115" t="s">
        <v>184</v>
      </c>
      <c r="F52" s="112" t="s">
        <v>341</v>
      </c>
      <c r="G52" s="112" t="s">
        <v>343</v>
      </c>
      <c r="H52" s="119">
        <v>3</v>
      </c>
      <c r="I52" s="41" t="s">
        <v>340</v>
      </c>
      <c r="J52" s="117">
        <v>1961</v>
      </c>
      <c r="K52" s="117">
        <v>5</v>
      </c>
      <c r="L52" s="118">
        <v>5</v>
      </c>
      <c r="M52" s="140">
        <f t="shared" si="6"/>
        <v>22406</v>
      </c>
      <c r="N52" s="220"/>
      <c r="O52" s="220"/>
      <c r="P52" s="220"/>
      <c r="Q52" s="112" t="s">
        <v>525</v>
      </c>
    </row>
    <row r="53" spans="1:17" ht="36" customHeight="1">
      <c r="A53" s="179">
        <f t="shared" si="3"/>
        <v>49</v>
      </c>
      <c r="B53" s="114" t="s">
        <v>376</v>
      </c>
      <c r="C53" s="115" t="s">
        <v>180</v>
      </c>
      <c r="D53" s="116">
        <f t="shared" ca="1" si="5"/>
        <v>72</v>
      </c>
      <c r="E53" s="115" t="s">
        <v>184</v>
      </c>
      <c r="F53" s="112" t="s">
        <v>279</v>
      </c>
      <c r="G53" s="112" t="s">
        <v>280</v>
      </c>
      <c r="H53" s="119">
        <v>5</v>
      </c>
      <c r="I53" s="41" t="s">
        <v>281</v>
      </c>
      <c r="J53" s="117">
        <v>1951</v>
      </c>
      <c r="K53" s="117">
        <v>11</v>
      </c>
      <c r="L53" s="118">
        <v>14</v>
      </c>
      <c r="M53" s="140">
        <f t="shared" si="6"/>
        <v>18946</v>
      </c>
      <c r="N53" s="220"/>
      <c r="O53" s="220"/>
      <c r="P53" s="220"/>
      <c r="Q53" s="112" t="s">
        <v>526</v>
      </c>
    </row>
    <row r="54" spans="1:17" ht="36" customHeight="1">
      <c r="A54" s="179">
        <f t="shared" si="3"/>
        <v>50</v>
      </c>
      <c r="B54" s="114" t="s">
        <v>377</v>
      </c>
      <c r="C54" s="115" t="s">
        <v>180</v>
      </c>
      <c r="D54" s="116">
        <f ca="1">DATEDIF(M54,TODAY(),"y")</f>
        <v>66</v>
      </c>
      <c r="E54" s="115" t="s">
        <v>282</v>
      </c>
      <c r="F54" s="112" t="s">
        <v>283</v>
      </c>
      <c r="G54" s="112" t="s">
        <v>449</v>
      </c>
      <c r="H54" s="119">
        <v>5</v>
      </c>
      <c r="I54" s="41" t="s">
        <v>284</v>
      </c>
      <c r="J54" s="117">
        <v>1957</v>
      </c>
      <c r="K54" s="117">
        <v>8</v>
      </c>
      <c r="L54" s="118">
        <v>20</v>
      </c>
      <c r="M54" s="140">
        <f>DATE(J54,K54,L54)</f>
        <v>21052</v>
      </c>
      <c r="N54" s="220"/>
      <c r="O54" s="220"/>
      <c r="P54" s="220"/>
      <c r="Q54" s="112" t="s">
        <v>527</v>
      </c>
    </row>
    <row r="55" spans="1:17" ht="36" customHeight="1">
      <c r="A55" s="179">
        <f t="shared" si="3"/>
        <v>51</v>
      </c>
      <c r="B55" s="114" t="s">
        <v>378</v>
      </c>
      <c r="C55" s="115" t="s">
        <v>180</v>
      </c>
      <c r="D55" s="116">
        <f t="shared" ca="1" si="5"/>
        <v>65</v>
      </c>
      <c r="E55" s="115" t="s">
        <v>282</v>
      </c>
      <c r="F55" s="112" t="s">
        <v>285</v>
      </c>
      <c r="G55" s="112" t="s">
        <v>286</v>
      </c>
      <c r="H55" s="119">
        <v>5</v>
      </c>
      <c r="I55" s="41" t="s">
        <v>287</v>
      </c>
      <c r="J55" s="117">
        <v>1958</v>
      </c>
      <c r="K55" s="117">
        <v>8</v>
      </c>
      <c r="L55" s="118">
        <v>20</v>
      </c>
      <c r="M55" s="140">
        <f t="shared" si="6"/>
        <v>21417</v>
      </c>
      <c r="N55" s="220"/>
      <c r="O55" s="220"/>
      <c r="P55" s="220"/>
      <c r="Q55" s="112" t="s">
        <v>528</v>
      </c>
    </row>
    <row r="56" spans="1:17" ht="36" customHeight="1">
      <c r="A56" s="179">
        <f t="shared" si="3"/>
        <v>52</v>
      </c>
      <c r="B56" s="114" t="s">
        <v>461</v>
      </c>
      <c r="C56" s="115" t="s">
        <v>182</v>
      </c>
      <c r="D56" s="116">
        <f t="shared" ca="1" si="5"/>
        <v>74</v>
      </c>
      <c r="E56" s="115" t="s">
        <v>448</v>
      </c>
      <c r="F56" s="112" t="s">
        <v>451</v>
      </c>
      <c r="G56" s="112" t="s">
        <v>450</v>
      </c>
      <c r="H56" s="119">
        <v>5</v>
      </c>
      <c r="I56" s="41" t="s">
        <v>452</v>
      </c>
      <c r="J56" s="117">
        <v>1949</v>
      </c>
      <c r="K56" s="117">
        <v>6</v>
      </c>
      <c r="L56" s="118">
        <v>16</v>
      </c>
      <c r="M56" s="140">
        <f t="shared" si="6"/>
        <v>18065</v>
      </c>
      <c r="N56" s="220"/>
      <c r="O56" s="220"/>
      <c r="P56" s="220"/>
      <c r="Q56" s="112" t="s">
        <v>450</v>
      </c>
    </row>
    <row r="57" spans="1:17" ht="36" customHeight="1">
      <c r="A57" s="179">
        <f t="shared" si="3"/>
        <v>53</v>
      </c>
      <c r="B57" s="114" t="s">
        <v>379</v>
      </c>
      <c r="C57" s="115" t="s">
        <v>182</v>
      </c>
      <c r="D57" s="116">
        <f t="shared" ca="1" si="5"/>
        <v>75</v>
      </c>
      <c r="E57" s="115" t="s">
        <v>188</v>
      </c>
      <c r="F57" s="112" t="s">
        <v>288</v>
      </c>
      <c r="G57" s="112" t="s">
        <v>456</v>
      </c>
      <c r="H57" s="119">
        <v>1</v>
      </c>
      <c r="I57" s="41" t="s">
        <v>289</v>
      </c>
      <c r="J57" s="117">
        <v>1948</v>
      </c>
      <c r="K57" s="117">
        <v>7</v>
      </c>
      <c r="L57" s="118">
        <v>30</v>
      </c>
      <c r="M57" s="140">
        <f t="shared" si="6"/>
        <v>17744</v>
      </c>
      <c r="N57" s="220"/>
      <c r="O57" s="220"/>
      <c r="P57" s="220"/>
      <c r="Q57" s="112" t="s">
        <v>529</v>
      </c>
    </row>
    <row r="58" spans="1:17" ht="36" customHeight="1">
      <c r="A58" s="179">
        <f t="shared" si="3"/>
        <v>54</v>
      </c>
      <c r="B58" s="114" t="s">
        <v>453</v>
      </c>
      <c r="C58" s="115" t="s">
        <v>182</v>
      </c>
      <c r="D58" s="116">
        <f t="shared" ca="1" si="5"/>
        <v>43</v>
      </c>
      <c r="E58" s="115" t="s">
        <v>187</v>
      </c>
      <c r="F58" s="112" t="s">
        <v>454</v>
      </c>
      <c r="G58" s="112" t="s">
        <v>455</v>
      </c>
      <c r="H58" s="119">
        <v>5</v>
      </c>
      <c r="I58" s="41" t="s">
        <v>462</v>
      </c>
      <c r="J58" s="117">
        <v>1980</v>
      </c>
      <c r="K58" s="117">
        <v>6</v>
      </c>
      <c r="L58" s="118">
        <v>19</v>
      </c>
      <c r="M58" s="140">
        <f t="shared" si="6"/>
        <v>29391</v>
      </c>
      <c r="N58" s="220"/>
      <c r="O58" s="220"/>
      <c r="P58" s="220"/>
      <c r="Q58" s="112" t="s">
        <v>455</v>
      </c>
    </row>
    <row r="59" spans="1:17" ht="36" customHeight="1">
      <c r="A59" s="179">
        <f t="shared" si="3"/>
        <v>55</v>
      </c>
      <c r="B59" s="114" t="s">
        <v>344</v>
      </c>
      <c r="C59" s="115" t="s">
        <v>182</v>
      </c>
      <c r="D59" s="116">
        <f t="shared" ca="1" si="5"/>
        <v>39</v>
      </c>
      <c r="E59" s="115" t="s">
        <v>188</v>
      </c>
      <c r="F59" s="112" t="s">
        <v>333</v>
      </c>
      <c r="G59" s="112" t="s">
        <v>334</v>
      </c>
      <c r="H59" s="119">
        <v>5</v>
      </c>
      <c r="I59" s="181" t="s">
        <v>335</v>
      </c>
      <c r="J59" s="117">
        <v>1984</v>
      </c>
      <c r="K59" s="117">
        <v>4</v>
      </c>
      <c r="L59" s="118">
        <v>28</v>
      </c>
      <c r="M59" s="140">
        <f t="shared" si="6"/>
        <v>30800</v>
      </c>
      <c r="N59" s="220"/>
      <c r="O59" s="220"/>
      <c r="P59" s="220"/>
      <c r="Q59" s="112" t="s">
        <v>530</v>
      </c>
    </row>
    <row r="60" spans="1:17" ht="36" customHeight="1">
      <c r="A60" s="179">
        <f t="shared" si="3"/>
        <v>56</v>
      </c>
      <c r="B60" s="114" t="s">
        <v>380</v>
      </c>
      <c r="C60" s="115" t="s">
        <v>182</v>
      </c>
      <c r="D60" s="116">
        <f t="shared" ca="1" si="5"/>
        <v>67</v>
      </c>
      <c r="E60" s="115" t="s">
        <v>187</v>
      </c>
      <c r="F60" s="112" t="s">
        <v>330</v>
      </c>
      <c r="G60" s="112" t="s">
        <v>331</v>
      </c>
      <c r="H60" s="119">
        <v>5</v>
      </c>
      <c r="I60" s="41" t="s">
        <v>332</v>
      </c>
      <c r="J60" s="117">
        <v>1956</v>
      </c>
      <c r="K60" s="117">
        <v>5</v>
      </c>
      <c r="L60" s="118">
        <v>11</v>
      </c>
      <c r="M60" s="140">
        <f t="shared" si="6"/>
        <v>20586</v>
      </c>
      <c r="N60" s="114" t="s">
        <v>539</v>
      </c>
      <c r="O60" s="114" t="s">
        <v>540</v>
      </c>
      <c r="P60" s="205">
        <v>8803</v>
      </c>
      <c r="Q60" s="112" t="s">
        <v>531</v>
      </c>
    </row>
    <row r="61" spans="1:17" ht="36" customHeight="1">
      <c r="A61" s="179">
        <f t="shared" si="3"/>
        <v>57</v>
      </c>
      <c r="B61" s="114" t="s">
        <v>381</v>
      </c>
      <c r="C61" s="115" t="s">
        <v>180</v>
      </c>
      <c r="D61" s="116">
        <f t="shared" ca="1" si="5"/>
        <v>52</v>
      </c>
      <c r="E61" s="115" t="s">
        <v>188</v>
      </c>
      <c r="F61" s="112" t="s">
        <v>445</v>
      </c>
      <c r="G61" s="112" t="s">
        <v>324</v>
      </c>
      <c r="H61" s="119">
        <v>5</v>
      </c>
      <c r="I61" s="41" t="s">
        <v>407</v>
      </c>
      <c r="J61" s="117">
        <v>1971</v>
      </c>
      <c r="K61" s="117">
        <v>4</v>
      </c>
      <c r="L61" s="118">
        <v>4</v>
      </c>
      <c r="M61" s="140">
        <f t="shared" si="6"/>
        <v>26027</v>
      </c>
      <c r="N61" s="220"/>
      <c r="O61" s="220"/>
      <c r="P61" s="220"/>
      <c r="Q61" s="112" t="s">
        <v>532</v>
      </c>
    </row>
    <row r="62" spans="1:17" ht="36" customHeight="1">
      <c r="A62" s="179">
        <f t="shared" si="3"/>
        <v>58</v>
      </c>
      <c r="B62" s="114" t="s">
        <v>382</v>
      </c>
      <c r="C62" s="115" t="s">
        <v>182</v>
      </c>
      <c r="D62" s="116">
        <f t="shared" ca="1" si="5"/>
        <v>67</v>
      </c>
      <c r="E62" s="115" t="s">
        <v>184</v>
      </c>
      <c r="F62" s="112" t="s">
        <v>290</v>
      </c>
      <c r="G62" s="112" t="s">
        <v>457</v>
      </c>
      <c r="H62" s="119">
        <v>1</v>
      </c>
      <c r="I62" s="41" t="s">
        <v>291</v>
      </c>
      <c r="J62" s="117">
        <v>1956</v>
      </c>
      <c r="K62" s="117">
        <v>9</v>
      </c>
      <c r="L62" s="118">
        <v>25</v>
      </c>
      <c r="M62" s="140">
        <f t="shared" si="6"/>
        <v>20723</v>
      </c>
      <c r="N62" s="220"/>
      <c r="O62" s="220"/>
      <c r="P62" s="220"/>
      <c r="Q62" s="112" t="s">
        <v>533</v>
      </c>
    </row>
    <row r="63" spans="1:17" ht="36" customHeight="1" thickBot="1">
      <c r="A63" s="179">
        <f t="shared" si="3"/>
        <v>59</v>
      </c>
      <c r="B63" s="126" t="s">
        <v>383</v>
      </c>
      <c r="C63" s="127" t="s">
        <v>180</v>
      </c>
      <c r="D63" s="128">
        <f t="shared" ca="1" si="5"/>
        <v>65</v>
      </c>
      <c r="E63" s="127" t="s">
        <v>184</v>
      </c>
      <c r="F63" s="129" t="s">
        <v>290</v>
      </c>
      <c r="G63" s="129" t="s">
        <v>458</v>
      </c>
      <c r="H63" s="130">
        <v>1</v>
      </c>
      <c r="I63" s="153" t="s">
        <v>292</v>
      </c>
      <c r="J63" s="131">
        <v>1959</v>
      </c>
      <c r="K63" s="131">
        <v>1</v>
      </c>
      <c r="L63" s="132">
        <v>3</v>
      </c>
      <c r="M63" s="210">
        <f t="shared" si="6"/>
        <v>21553</v>
      </c>
      <c r="N63" s="220"/>
      <c r="O63" s="220"/>
      <c r="P63" s="220"/>
      <c r="Q63" s="112" t="s">
        <v>534</v>
      </c>
    </row>
    <row r="64" spans="1:17" ht="13.2">
      <c r="A64" s="65"/>
      <c r="B64" s="113"/>
      <c r="C64" s="113"/>
      <c r="D64" s="134"/>
      <c r="E64" s="113"/>
      <c r="F64" s="135"/>
      <c r="G64" s="113"/>
      <c r="I64" s="154"/>
      <c r="K64" s="136"/>
    </row>
    <row r="65" spans="1:13">
      <c r="A65" s="133"/>
      <c r="B65" s="113"/>
      <c r="C65" s="113"/>
      <c r="D65" s="134"/>
      <c r="E65" s="113"/>
      <c r="F65" s="135"/>
    </row>
    <row r="66" spans="1:13">
      <c r="A66" s="133"/>
      <c r="D66" s="113"/>
      <c r="E66" s="113"/>
      <c r="F66" s="137"/>
      <c r="G66" s="113"/>
      <c r="H66" s="138">
        <f>SUM(H5:H65)</f>
        <v>215</v>
      </c>
      <c r="I66" s="155"/>
      <c r="J66" s="96"/>
      <c r="M66" s="111"/>
    </row>
    <row r="67" spans="1:13">
      <c r="A67" s="133"/>
      <c r="B67" s="113"/>
      <c r="C67" s="113"/>
      <c r="D67" s="134"/>
      <c r="E67" s="113"/>
      <c r="F67" s="135"/>
      <c r="G67" s="135"/>
      <c r="H67" s="138"/>
      <c r="I67" s="155"/>
      <c r="J67" s="96"/>
      <c r="M67" s="111"/>
    </row>
    <row r="68" spans="1:13">
      <c r="A68" s="133"/>
      <c r="B68" s="113"/>
      <c r="C68" s="113"/>
      <c r="D68" s="134"/>
      <c r="E68" s="113"/>
      <c r="F68" s="135"/>
      <c r="G68" s="113"/>
      <c r="I68" s="154"/>
      <c r="J68" s="96"/>
      <c r="M68" s="111"/>
    </row>
    <row r="69" spans="1:13">
      <c r="A69" s="133"/>
      <c r="B69" s="113"/>
      <c r="C69" s="113"/>
      <c r="D69" s="134"/>
      <c r="E69" s="113"/>
      <c r="F69" s="135"/>
      <c r="G69" s="113"/>
      <c r="H69" s="139"/>
      <c r="I69" s="154"/>
      <c r="J69" s="96"/>
      <c r="M69" s="111"/>
    </row>
    <row r="70" spans="1:13">
      <c r="A70" s="133"/>
      <c r="B70" s="113"/>
      <c r="C70" s="113"/>
      <c r="D70" s="134"/>
      <c r="E70" s="113"/>
      <c r="F70" s="135"/>
      <c r="G70" s="113"/>
      <c r="H70" s="139"/>
      <c r="I70" s="154"/>
      <c r="J70" s="96"/>
      <c r="M70" s="111"/>
    </row>
    <row r="71" spans="1:13">
      <c r="A71" s="133"/>
      <c r="B71" s="113"/>
      <c r="C71" s="113"/>
      <c r="D71" s="134"/>
      <c r="E71" s="113"/>
      <c r="F71" s="135"/>
      <c r="G71" s="113"/>
      <c r="I71" s="154"/>
      <c r="J71" s="96"/>
      <c r="M71" s="111"/>
    </row>
    <row r="72" spans="1:13">
      <c r="A72" s="133"/>
      <c r="B72" s="113"/>
      <c r="C72" s="113"/>
      <c r="D72" s="134"/>
      <c r="E72" s="113"/>
      <c r="F72" s="135"/>
      <c r="G72" s="113"/>
      <c r="H72" s="138"/>
      <c r="I72" s="154"/>
      <c r="J72" s="96"/>
      <c r="M72" s="111"/>
    </row>
    <row r="73" spans="1:13">
      <c r="A73" s="133"/>
      <c r="B73" s="113"/>
      <c r="C73" s="113"/>
      <c r="D73" s="134"/>
      <c r="E73" s="113"/>
      <c r="F73" s="135"/>
      <c r="G73" s="113"/>
      <c r="I73" s="154"/>
      <c r="J73" s="96"/>
      <c r="M73" s="111"/>
    </row>
    <row r="74" spans="1:13">
      <c r="A74" s="133"/>
      <c r="B74" s="113"/>
      <c r="C74" s="113"/>
      <c r="D74" s="134"/>
      <c r="E74" s="113"/>
      <c r="F74" s="135"/>
      <c r="G74" s="135"/>
      <c r="I74" s="154"/>
      <c r="J74" s="113"/>
      <c r="M74" s="111"/>
    </row>
    <row r="75" spans="1:13">
      <c r="A75" s="133"/>
      <c r="B75" s="113"/>
      <c r="C75" s="113"/>
      <c r="D75" s="134"/>
      <c r="E75" s="113"/>
      <c r="F75" s="135"/>
      <c r="G75" s="113"/>
      <c r="I75" s="154"/>
      <c r="J75" s="96"/>
      <c r="M75" s="111"/>
    </row>
    <row r="76" spans="1:13">
      <c r="A76" s="133"/>
      <c r="B76" s="113"/>
      <c r="C76" s="113"/>
      <c r="D76" s="134"/>
      <c r="E76" s="113"/>
      <c r="F76" s="135"/>
    </row>
  </sheetData>
  <phoneticPr fontId="10"/>
  <hyperlinks>
    <hyperlink ref="I37" r:id="rId1" xr:uid="{43E368FC-034C-421B-9CD7-85D0C2DA231B}"/>
    <hyperlink ref="I59" r:id="rId2" xr:uid="{B0F68F58-6D77-4330-B61D-0D12B11E681D}"/>
    <hyperlink ref="I43" r:id="rId3" xr:uid="{9CFC158C-3B6D-4593-A0FE-1712EFE89C1B}"/>
    <hyperlink ref="I31" r:id="rId4" xr:uid="{DECE04F4-7CDC-4C4F-B78E-34C476AC274D}"/>
    <hyperlink ref="I32" r:id="rId5" xr:uid="{30C93254-D7B7-44E6-BDE0-A702F7B2EB97}"/>
    <hyperlink ref="I14" r:id="rId6" xr:uid="{A54EE024-8C15-48D2-B550-43B902E6434E}"/>
    <hyperlink ref="I5" r:id="rId7" xr:uid="{DBA1BEED-36E0-4E7B-B260-3DE30C932281}"/>
    <hyperlink ref="I29" r:id="rId8" xr:uid="{3C6609EE-3FE0-4644-9120-DA9AEFC30869}"/>
    <hyperlink ref="I49" r:id="rId9" xr:uid="{538AB332-7AF2-4F39-BDCB-77734DE916C8}"/>
    <hyperlink ref="I10" r:id="rId10" xr:uid="{5BAA5D91-4950-4009-8614-4E2BA5CC2874}"/>
    <hyperlink ref="I30" r:id="rId11" xr:uid="{F17F0E81-C041-4C60-A362-B5AAB9063C23}"/>
    <hyperlink ref="I11" r:id="rId12" xr:uid="{E04B5405-4A98-4025-B559-81717A63D848}"/>
    <hyperlink ref="I7" r:id="rId13" xr:uid="{7CF2E675-CB3E-457E-804B-8DF689B7C849}"/>
    <hyperlink ref="I27" r:id="rId14" display="rxv7vbiwggm36dr7i2mn@docomo.ne.jp" xr:uid="{1DD6BDF2-31B0-45F1-92F4-E86B0902D344}"/>
    <hyperlink ref="I19" r:id="rId15" xr:uid="{7019B4F2-A702-4B80-A3A5-A190B586511B}"/>
    <hyperlink ref="I6" r:id="rId16" xr:uid="{122EE88C-9D62-48F6-9DD6-0DE5E79D6FEB}"/>
    <hyperlink ref="I28" r:id="rId17" xr:uid="{F19859DE-D751-4763-850E-20362ED5A92E}"/>
    <hyperlink ref="I26" r:id="rId18" xr:uid="{08D61C16-D842-4907-867E-9DE3907B1078}"/>
  </hyperlinks>
  <pageMargins left="0.25" right="0.25" top="0.75" bottom="0.75" header="0.3" footer="0.3"/>
  <pageSetup paperSize="9" scale="78" orientation="portrait" horizontalDpi="4294967293" verticalDpi="1200" r:id="rId19"/>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122"/>
  <sheetViews>
    <sheetView workbookViewId="0">
      <selection activeCell="A4" sqref="A4"/>
    </sheetView>
  </sheetViews>
  <sheetFormatPr defaultColWidth="8.77734375" defaultRowHeight="13.2"/>
  <cols>
    <col min="1" max="1" width="8.77734375" style="38" customWidth="1"/>
    <col min="2" max="2" width="6.44140625" style="38" customWidth="1"/>
    <col min="3" max="3" width="8.44140625" style="38" customWidth="1"/>
    <col min="4" max="4" width="6.88671875" style="38" customWidth="1"/>
    <col min="5" max="5" width="33.44140625" style="38" customWidth="1"/>
    <col min="6" max="6" width="12.44140625" style="38" customWidth="1"/>
    <col min="7" max="256" width="9" style="38"/>
    <col min="257" max="257" width="8.77734375" style="38" customWidth="1"/>
    <col min="258" max="258" width="6.44140625" style="38" customWidth="1"/>
    <col min="259" max="259" width="8.44140625" style="38" customWidth="1"/>
    <col min="260" max="260" width="6.88671875" style="38" customWidth="1"/>
    <col min="261" max="261" width="30" style="38" customWidth="1"/>
    <col min="262" max="262" width="12.44140625" style="38" customWidth="1"/>
    <col min="263" max="512" width="9" style="38"/>
    <col min="513" max="513" width="8.77734375" style="38" customWidth="1"/>
    <col min="514" max="514" width="6.44140625" style="38" customWidth="1"/>
    <col min="515" max="515" width="8.44140625" style="38" customWidth="1"/>
    <col min="516" max="516" width="6.88671875" style="38" customWidth="1"/>
    <col min="517" max="517" width="30" style="38" customWidth="1"/>
    <col min="518" max="518" width="12.44140625" style="38" customWidth="1"/>
    <col min="519" max="768" width="9" style="38"/>
    <col min="769" max="769" width="8.77734375" style="38" customWidth="1"/>
    <col min="770" max="770" width="6.44140625" style="38" customWidth="1"/>
    <col min="771" max="771" width="8.44140625" style="38" customWidth="1"/>
    <col min="772" max="772" width="6.88671875" style="38" customWidth="1"/>
    <col min="773" max="773" width="30" style="38" customWidth="1"/>
    <col min="774" max="774" width="12.44140625" style="38" customWidth="1"/>
    <col min="775" max="1024" width="9" style="38"/>
    <col min="1025" max="1025" width="8.77734375" style="38" customWidth="1"/>
    <col min="1026" max="1026" width="6.44140625" style="38" customWidth="1"/>
    <col min="1027" max="1027" width="8.44140625" style="38" customWidth="1"/>
    <col min="1028" max="1028" width="6.88671875" style="38" customWidth="1"/>
    <col min="1029" max="1029" width="30" style="38" customWidth="1"/>
    <col min="1030" max="1030" width="12.44140625" style="38" customWidth="1"/>
    <col min="1031" max="1280" width="9" style="38"/>
    <col min="1281" max="1281" width="8.77734375" style="38" customWidth="1"/>
    <col min="1282" max="1282" width="6.44140625" style="38" customWidth="1"/>
    <col min="1283" max="1283" width="8.44140625" style="38" customWidth="1"/>
    <col min="1284" max="1284" width="6.88671875" style="38" customWidth="1"/>
    <col min="1285" max="1285" width="30" style="38" customWidth="1"/>
    <col min="1286" max="1286" width="12.44140625" style="38" customWidth="1"/>
    <col min="1287" max="1536" width="9" style="38"/>
    <col min="1537" max="1537" width="8.77734375" style="38" customWidth="1"/>
    <col min="1538" max="1538" width="6.44140625" style="38" customWidth="1"/>
    <col min="1539" max="1539" width="8.44140625" style="38" customWidth="1"/>
    <col min="1540" max="1540" width="6.88671875" style="38" customWidth="1"/>
    <col min="1541" max="1541" width="30" style="38" customWidth="1"/>
    <col min="1542" max="1542" width="12.44140625" style="38" customWidth="1"/>
    <col min="1543" max="1792" width="9" style="38"/>
    <col min="1793" max="1793" width="8.77734375" style="38" customWidth="1"/>
    <col min="1794" max="1794" width="6.44140625" style="38" customWidth="1"/>
    <col min="1795" max="1795" width="8.44140625" style="38" customWidth="1"/>
    <col min="1796" max="1796" width="6.88671875" style="38" customWidth="1"/>
    <col min="1797" max="1797" width="30" style="38" customWidth="1"/>
    <col min="1798" max="1798" width="12.44140625" style="38" customWidth="1"/>
    <col min="1799" max="2048" width="9" style="38"/>
    <col min="2049" max="2049" width="8.77734375" style="38" customWidth="1"/>
    <col min="2050" max="2050" width="6.44140625" style="38" customWidth="1"/>
    <col min="2051" max="2051" width="8.44140625" style="38" customWidth="1"/>
    <col min="2052" max="2052" width="6.88671875" style="38" customWidth="1"/>
    <col min="2053" max="2053" width="30" style="38" customWidth="1"/>
    <col min="2054" max="2054" width="12.44140625" style="38" customWidth="1"/>
    <col min="2055" max="2304" width="9" style="38"/>
    <col min="2305" max="2305" width="8.77734375" style="38" customWidth="1"/>
    <col min="2306" max="2306" width="6.44140625" style="38" customWidth="1"/>
    <col min="2307" max="2307" width="8.44140625" style="38" customWidth="1"/>
    <col min="2308" max="2308" width="6.88671875" style="38" customWidth="1"/>
    <col min="2309" max="2309" width="30" style="38" customWidth="1"/>
    <col min="2310" max="2310" width="12.44140625" style="38" customWidth="1"/>
    <col min="2311" max="2560" width="9" style="38"/>
    <col min="2561" max="2561" width="8.77734375" style="38" customWidth="1"/>
    <col min="2562" max="2562" width="6.44140625" style="38" customWidth="1"/>
    <col min="2563" max="2563" width="8.44140625" style="38" customWidth="1"/>
    <col min="2564" max="2564" width="6.88671875" style="38" customWidth="1"/>
    <col min="2565" max="2565" width="30" style="38" customWidth="1"/>
    <col min="2566" max="2566" width="12.44140625" style="38" customWidth="1"/>
    <col min="2567" max="2816" width="9" style="38"/>
    <col min="2817" max="2817" width="8.77734375" style="38" customWidth="1"/>
    <col min="2818" max="2818" width="6.44140625" style="38" customWidth="1"/>
    <col min="2819" max="2819" width="8.44140625" style="38" customWidth="1"/>
    <col min="2820" max="2820" width="6.88671875" style="38" customWidth="1"/>
    <col min="2821" max="2821" width="30" style="38" customWidth="1"/>
    <col min="2822" max="2822" width="12.44140625" style="38" customWidth="1"/>
    <col min="2823" max="3072" width="9" style="38"/>
    <col min="3073" max="3073" width="8.77734375" style="38" customWidth="1"/>
    <col min="3074" max="3074" width="6.44140625" style="38" customWidth="1"/>
    <col min="3075" max="3075" width="8.44140625" style="38" customWidth="1"/>
    <col min="3076" max="3076" width="6.88671875" style="38" customWidth="1"/>
    <col min="3077" max="3077" width="30" style="38" customWidth="1"/>
    <col min="3078" max="3078" width="12.44140625" style="38" customWidth="1"/>
    <col min="3079" max="3328" width="9" style="38"/>
    <col min="3329" max="3329" width="8.77734375" style="38" customWidth="1"/>
    <col min="3330" max="3330" width="6.44140625" style="38" customWidth="1"/>
    <col min="3331" max="3331" width="8.44140625" style="38" customWidth="1"/>
    <col min="3332" max="3332" width="6.88671875" style="38" customWidth="1"/>
    <col min="3333" max="3333" width="30" style="38" customWidth="1"/>
    <col min="3334" max="3334" width="12.44140625" style="38" customWidth="1"/>
    <col min="3335" max="3584" width="9" style="38"/>
    <col min="3585" max="3585" width="8.77734375" style="38" customWidth="1"/>
    <col min="3586" max="3586" width="6.44140625" style="38" customWidth="1"/>
    <col min="3587" max="3587" width="8.44140625" style="38" customWidth="1"/>
    <col min="3588" max="3588" width="6.88671875" style="38" customWidth="1"/>
    <col min="3589" max="3589" width="30" style="38" customWidth="1"/>
    <col min="3590" max="3590" width="12.44140625" style="38" customWidth="1"/>
    <col min="3591" max="3840" width="9" style="38"/>
    <col min="3841" max="3841" width="8.77734375" style="38" customWidth="1"/>
    <col min="3842" max="3842" width="6.44140625" style="38" customWidth="1"/>
    <col min="3843" max="3843" width="8.44140625" style="38" customWidth="1"/>
    <col min="3844" max="3844" width="6.88671875" style="38" customWidth="1"/>
    <col min="3845" max="3845" width="30" style="38" customWidth="1"/>
    <col min="3846" max="3846" width="12.44140625" style="38" customWidth="1"/>
    <col min="3847" max="4096" width="9" style="38"/>
    <col min="4097" max="4097" width="8.77734375" style="38" customWidth="1"/>
    <col min="4098" max="4098" width="6.44140625" style="38" customWidth="1"/>
    <col min="4099" max="4099" width="8.44140625" style="38" customWidth="1"/>
    <col min="4100" max="4100" width="6.88671875" style="38" customWidth="1"/>
    <col min="4101" max="4101" width="30" style="38" customWidth="1"/>
    <col min="4102" max="4102" width="12.44140625" style="38" customWidth="1"/>
    <col min="4103" max="4352" width="9" style="38"/>
    <col min="4353" max="4353" width="8.77734375" style="38" customWidth="1"/>
    <col min="4354" max="4354" width="6.44140625" style="38" customWidth="1"/>
    <col min="4355" max="4355" width="8.44140625" style="38" customWidth="1"/>
    <col min="4356" max="4356" width="6.88671875" style="38" customWidth="1"/>
    <col min="4357" max="4357" width="30" style="38" customWidth="1"/>
    <col min="4358" max="4358" width="12.44140625" style="38" customWidth="1"/>
    <col min="4359" max="4608" width="9" style="38"/>
    <col min="4609" max="4609" width="8.77734375" style="38" customWidth="1"/>
    <col min="4610" max="4610" width="6.44140625" style="38" customWidth="1"/>
    <col min="4611" max="4611" width="8.44140625" style="38" customWidth="1"/>
    <col min="4612" max="4612" width="6.88671875" style="38" customWidth="1"/>
    <col min="4613" max="4613" width="30" style="38" customWidth="1"/>
    <col min="4614" max="4614" width="12.44140625" style="38" customWidth="1"/>
    <col min="4615" max="4864" width="9" style="38"/>
    <col min="4865" max="4865" width="8.77734375" style="38" customWidth="1"/>
    <col min="4866" max="4866" width="6.44140625" style="38" customWidth="1"/>
    <col min="4867" max="4867" width="8.44140625" style="38" customWidth="1"/>
    <col min="4868" max="4868" width="6.88671875" style="38" customWidth="1"/>
    <col min="4869" max="4869" width="30" style="38" customWidth="1"/>
    <col min="4870" max="4870" width="12.44140625" style="38" customWidth="1"/>
    <col min="4871" max="5120" width="9" style="38"/>
    <col min="5121" max="5121" width="8.77734375" style="38" customWidth="1"/>
    <col min="5122" max="5122" width="6.44140625" style="38" customWidth="1"/>
    <col min="5123" max="5123" width="8.44140625" style="38" customWidth="1"/>
    <col min="5124" max="5124" width="6.88671875" style="38" customWidth="1"/>
    <col min="5125" max="5125" width="30" style="38" customWidth="1"/>
    <col min="5126" max="5126" width="12.44140625" style="38" customWidth="1"/>
    <col min="5127" max="5376" width="9" style="38"/>
    <col min="5377" max="5377" width="8.77734375" style="38" customWidth="1"/>
    <col min="5378" max="5378" width="6.44140625" style="38" customWidth="1"/>
    <col min="5379" max="5379" width="8.44140625" style="38" customWidth="1"/>
    <col min="5380" max="5380" width="6.88671875" style="38" customWidth="1"/>
    <col min="5381" max="5381" width="30" style="38" customWidth="1"/>
    <col min="5382" max="5382" width="12.44140625" style="38" customWidth="1"/>
    <col min="5383" max="5632" width="9" style="38"/>
    <col min="5633" max="5633" width="8.77734375" style="38" customWidth="1"/>
    <col min="5634" max="5634" width="6.44140625" style="38" customWidth="1"/>
    <col min="5635" max="5635" width="8.44140625" style="38" customWidth="1"/>
    <col min="5636" max="5636" width="6.88671875" style="38" customWidth="1"/>
    <col min="5637" max="5637" width="30" style="38" customWidth="1"/>
    <col min="5638" max="5638" width="12.44140625" style="38" customWidth="1"/>
    <col min="5639" max="5888" width="9" style="38"/>
    <col min="5889" max="5889" width="8.77734375" style="38" customWidth="1"/>
    <col min="5890" max="5890" width="6.44140625" style="38" customWidth="1"/>
    <col min="5891" max="5891" width="8.44140625" style="38" customWidth="1"/>
    <col min="5892" max="5892" width="6.88671875" style="38" customWidth="1"/>
    <col min="5893" max="5893" width="30" style="38" customWidth="1"/>
    <col min="5894" max="5894" width="12.44140625" style="38" customWidth="1"/>
    <col min="5895" max="6144" width="9" style="38"/>
    <col min="6145" max="6145" width="8.77734375" style="38" customWidth="1"/>
    <col min="6146" max="6146" width="6.44140625" style="38" customWidth="1"/>
    <col min="6147" max="6147" width="8.44140625" style="38" customWidth="1"/>
    <col min="6148" max="6148" width="6.88671875" style="38" customWidth="1"/>
    <col min="6149" max="6149" width="30" style="38" customWidth="1"/>
    <col min="6150" max="6150" width="12.44140625" style="38" customWidth="1"/>
    <col min="6151" max="6400" width="9" style="38"/>
    <col min="6401" max="6401" width="8.77734375" style="38" customWidth="1"/>
    <col min="6402" max="6402" width="6.44140625" style="38" customWidth="1"/>
    <col min="6403" max="6403" width="8.44140625" style="38" customWidth="1"/>
    <col min="6404" max="6404" width="6.88671875" style="38" customWidth="1"/>
    <col min="6405" max="6405" width="30" style="38" customWidth="1"/>
    <col min="6406" max="6406" width="12.44140625" style="38" customWidth="1"/>
    <col min="6407" max="6656" width="9" style="38"/>
    <col min="6657" max="6657" width="8.77734375" style="38" customWidth="1"/>
    <col min="6658" max="6658" width="6.44140625" style="38" customWidth="1"/>
    <col min="6659" max="6659" width="8.44140625" style="38" customWidth="1"/>
    <col min="6660" max="6660" width="6.88671875" style="38" customWidth="1"/>
    <col min="6661" max="6661" width="30" style="38" customWidth="1"/>
    <col min="6662" max="6662" width="12.44140625" style="38" customWidth="1"/>
    <col min="6663" max="6912" width="9" style="38"/>
    <col min="6913" max="6913" width="8.77734375" style="38" customWidth="1"/>
    <col min="6914" max="6914" width="6.44140625" style="38" customWidth="1"/>
    <col min="6915" max="6915" width="8.44140625" style="38" customWidth="1"/>
    <col min="6916" max="6916" width="6.88671875" style="38" customWidth="1"/>
    <col min="6917" max="6917" width="30" style="38" customWidth="1"/>
    <col min="6918" max="6918" width="12.44140625" style="38" customWidth="1"/>
    <col min="6919" max="7168" width="9" style="38"/>
    <col min="7169" max="7169" width="8.77734375" style="38" customWidth="1"/>
    <col min="7170" max="7170" width="6.44140625" style="38" customWidth="1"/>
    <col min="7171" max="7171" width="8.44140625" style="38" customWidth="1"/>
    <col min="7172" max="7172" width="6.88671875" style="38" customWidth="1"/>
    <col min="7173" max="7173" width="30" style="38" customWidth="1"/>
    <col min="7174" max="7174" width="12.44140625" style="38" customWidth="1"/>
    <col min="7175" max="7424" width="9" style="38"/>
    <col min="7425" max="7425" width="8.77734375" style="38" customWidth="1"/>
    <col min="7426" max="7426" width="6.44140625" style="38" customWidth="1"/>
    <col min="7427" max="7427" width="8.44140625" style="38" customWidth="1"/>
    <col min="7428" max="7428" width="6.88671875" style="38" customWidth="1"/>
    <col min="7429" max="7429" width="30" style="38" customWidth="1"/>
    <col min="7430" max="7430" width="12.44140625" style="38" customWidth="1"/>
    <col min="7431" max="7680" width="9" style="38"/>
    <col min="7681" max="7681" width="8.77734375" style="38" customWidth="1"/>
    <col min="7682" max="7682" width="6.44140625" style="38" customWidth="1"/>
    <col min="7683" max="7683" width="8.44140625" style="38" customWidth="1"/>
    <col min="7684" max="7684" width="6.88671875" style="38" customWidth="1"/>
    <col min="7685" max="7685" width="30" style="38" customWidth="1"/>
    <col min="7686" max="7686" width="12.44140625" style="38" customWidth="1"/>
    <col min="7687" max="7936" width="9" style="38"/>
    <col min="7937" max="7937" width="8.77734375" style="38" customWidth="1"/>
    <col min="7938" max="7938" width="6.44140625" style="38" customWidth="1"/>
    <col min="7939" max="7939" width="8.44140625" style="38" customWidth="1"/>
    <col min="7940" max="7940" width="6.88671875" style="38" customWidth="1"/>
    <col min="7941" max="7941" width="30" style="38" customWidth="1"/>
    <col min="7942" max="7942" width="12.44140625" style="38" customWidth="1"/>
    <col min="7943" max="8192" width="9" style="38"/>
    <col min="8193" max="8193" width="8.77734375" style="38" customWidth="1"/>
    <col min="8194" max="8194" width="6.44140625" style="38" customWidth="1"/>
    <col min="8195" max="8195" width="8.44140625" style="38" customWidth="1"/>
    <col min="8196" max="8196" width="6.88671875" style="38" customWidth="1"/>
    <col min="8197" max="8197" width="30" style="38" customWidth="1"/>
    <col min="8198" max="8198" width="12.44140625" style="38" customWidth="1"/>
    <col min="8199" max="8448" width="9" style="38"/>
    <col min="8449" max="8449" width="8.77734375" style="38" customWidth="1"/>
    <col min="8450" max="8450" width="6.44140625" style="38" customWidth="1"/>
    <col min="8451" max="8451" width="8.44140625" style="38" customWidth="1"/>
    <col min="8452" max="8452" width="6.88671875" style="38" customWidth="1"/>
    <col min="8453" max="8453" width="30" style="38" customWidth="1"/>
    <col min="8454" max="8454" width="12.44140625" style="38" customWidth="1"/>
    <col min="8455" max="8704" width="9" style="38"/>
    <col min="8705" max="8705" width="8.77734375" style="38" customWidth="1"/>
    <col min="8706" max="8706" width="6.44140625" style="38" customWidth="1"/>
    <col min="8707" max="8707" width="8.44140625" style="38" customWidth="1"/>
    <col min="8708" max="8708" width="6.88671875" style="38" customWidth="1"/>
    <col min="8709" max="8709" width="30" style="38" customWidth="1"/>
    <col min="8710" max="8710" width="12.44140625" style="38" customWidth="1"/>
    <col min="8711" max="8960" width="9" style="38"/>
    <col min="8961" max="8961" width="8.77734375" style="38" customWidth="1"/>
    <col min="8962" max="8962" width="6.44140625" style="38" customWidth="1"/>
    <col min="8963" max="8963" width="8.44140625" style="38" customWidth="1"/>
    <col min="8964" max="8964" width="6.88671875" style="38" customWidth="1"/>
    <col min="8965" max="8965" width="30" style="38" customWidth="1"/>
    <col min="8966" max="8966" width="12.44140625" style="38" customWidth="1"/>
    <col min="8967" max="9216" width="9" style="38"/>
    <col min="9217" max="9217" width="8.77734375" style="38" customWidth="1"/>
    <col min="9218" max="9218" width="6.44140625" style="38" customWidth="1"/>
    <col min="9219" max="9219" width="8.44140625" style="38" customWidth="1"/>
    <col min="9220" max="9220" width="6.88671875" style="38" customWidth="1"/>
    <col min="9221" max="9221" width="30" style="38" customWidth="1"/>
    <col min="9222" max="9222" width="12.44140625" style="38" customWidth="1"/>
    <col min="9223" max="9472" width="9" style="38"/>
    <col min="9473" max="9473" width="8.77734375" style="38" customWidth="1"/>
    <col min="9474" max="9474" width="6.44140625" style="38" customWidth="1"/>
    <col min="9475" max="9475" width="8.44140625" style="38" customWidth="1"/>
    <col min="9476" max="9476" width="6.88671875" style="38" customWidth="1"/>
    <col min="9477" max="9477" width="30" style="38" customWidth="1"/>
    <col min="9478" max="9478" width="12.44140625" style="38" customWidth="1"/>
    <col min="9479" max="9728" width="9" style="38"/>
    <col min="9729" max="9729" width="8.77734375" style="38" customWidth="1"/>
    <col min="9730" max="9730" width="6.44140625" style="38" customWidth="1"/>
    <col min="9731" max="9731" width="8.44140625" style="38" customWidth="1"/>
    <col min="9732" max="9732" width="6.88671875" style="38" customWidth="1"/>
    <col min="9733" max="9733" width="30" style="38" customWidth="1"/>
    <col min="9734" max="9734" width="12.44140625" style="38" customWidth="1"/>
    <col min="9735" max="9984" width="9" style="38"/>
    <col min="9985" max="9985" width="8.77734375" style="38" customWidth="1"/>
    <col min="9986" max="9986" width="6.44140625" style="38" customWidth="1"/>
    <col min="9987" max="9987" width="8.44140625" style="38" customWidth="1"/>
    <col min="9988" max="9988" width="6.88671875" style="38" customWidth="1"/>
    <col min="9989" max="9989" width="30" style="38" customWidth="1"/>
    <col min="9990" max="9990" width="12.44140625" style="38" customWidth="1"/>
    <col min="9991" max="10240" width="9" style="38"/>
    <col min="10241" max="10241" width="8.77734375" style="38" customWidth="1"/>
    <col min="10242" max="10242" width="6.44140625" style="38" customWidth="1"/>
    <col min="10243" max="10243" width="8.44140625" style="38" customWidth="1"/>
    <col min="10244" max="10244" width="6.88671875" style="38" customWidth="1"/>
    <col min="10245" max="10245" width="30" style="38" customWidth="1"/>
    <col min="10246" max="10246" width="12.44140625" style="38" customWidth="1"/>
    <col min="10247" max="10496" width="9" style="38"/>
    <col min="10497" max="10497" width="8.77734375" style="38" customWidth="1"/>
    <col min="10498" max="10498" width="6.44140625" style="38" customWidth="1"/>
    <col min="10499" max="10499" width="8.44140625" style="38" customWidth="1"/>
    <col min="10500" max="10500" width="6.88671875" style="38" customWidth="1"/>
    <col min="10501" max="10501" width="30" style="38" customWidth="1"/>
    <col min="10502" max="10502" width="12.44140625" style="38" customWidth="1"/>
    <col min="10503" max="10752" width="9" style="38"/>
    <col min="10753" max="10753" width="8.77734375" style="38" customWidth="1"/>
    <col min="10754" max="10754" width="6.44140625" style="38" customWidth="1"/>
    <col min="10755" max="10755" width="8.44140625" style="38" customWidth="1"/>
    <col min="10756" max="10756" width="6.88671875" style="38" customWidth="1"/>
    <col min="10757" max="10757" width="30" style="38" customWidth="1"/>
    <col min="10758" max="10758" width="12.44140625" style="38" customWidth="1"/>
    <col min="10759" max="11008" width="9" style="38"/>
    <col min="11009" max="11009" width="8.77734375" style="38" customWidth="1"/>
    <col min="11010" max="11010" width="6.44140625" style="38" customWidth="1"/>
    <col min="11011" max="11011" width="8.44140625" style="38" customWidth="1"/>
    <col min="11012" max="11012" width="6.88671875" style="38" customWidth="1"/>
    <col min="11013" max="11013" width="30" style="38" customWidth="1"/>
    <col min="11014" max="11014" width="12.44140625" style="38" customWidth="1"/>
    <col min="11015" max="11264" width="9" style="38"/>
    <col min="11265" max="11265" width="8.77734375" style="38" customWidth="1"/>
    <col min="11266" max="11266" width="6.44140625" style="38" customWidth="1"/>
    <col min="11267" max="11267" width="8.44140625" style="38" customWidth="1"/>
    <col min="11268" max="11268" width="6.88671875" style="38" customWidth="1"/>
    <col min="11269" max="11269" width="30" style="38" customWidth="1"/>
    <col min="11270" max="11270" width="12.44140625" style="38" customWidth="1"/>
    <col min="11271" max="11520" width="9" style="38"/>
    <col min="11521" max="11521" width="8.77734375" style="38" customWidth="1"/>
    <col min="11522" max="11522" width="6.44140625" style="38" customWidth="1"/>
    <col min="11523" max="11523" width="8.44140625" style="38" customWidth="1"/>
    <col min="11524" max="11524" width="6.88671875" style="38" customWidth="1"/>
    <col min="11525" max="11525" width="30" style="38" customWidth="1"/>
    <col min="11526" max="11526" width="12.44140625" style="38" customWidth="1"/>
    <col min="11527" max="11776" width="9" style="38"/>
    <col min="11777" max="11777" width="8.77734375" style="38" customWidth="1"/>
    <col min="11778" max="11778" width="6.44140625" style="38" customWidth="1"/>
    <col min="11779" max="11779" width="8.44140625" style="38" customWidth="1"/>
    <col min="11780" max="11780" width="6.88671875" style="38" customWidth="1"/>
    <col min="11781" max="11781" width="30" style="38" customWidth="1"/>
    <col min="11782" max="11782" width="12.44140625" style="38" customWidth="1"/>
    <col min="11783" max="12032" width="9" style="38"/>
    <col min="12033" max="12033" width="8.77734375" style="38" customWidth="1"/>
    <col min="12034" max="12034" width="6.44140625" style="38" customWidth="1"/>
    <col min="12035" max="12035" width="8.44140625" style="38" customWidth="1"/>
    <col min="12036" max="12036" width="6.88671875" style="38" customWidth="1"/>
    <col min="12037" max="12037" width="30" style="38" customWidth="1"/>
    <col min="12038" max="12038" width="12.44140625" style="38" customWidth="1"/>
    <col min="12039" max="12288" width="9" style="38"/>
    <col min="12289" max="12289" width="8.77734375" style="38" customWidth="1"/>
    <col min="12290" max="12290" width="6.44140625" style="38" customWidth="1"/>
    <col min="12291" max="12291" width="8.44140625" style="38" customWidth="1"/>
    <col min="12292" max="12292" width="6.88671875" style="38" customWidth="1"/>
    <col min="12293" max="12293" width="30" style="38" customWidth="1"/>
    <col min="12294" max="12294" width="12.44140625" style="38" customWidth="1"/>
    <col min="12295" max="12544" width="9" style="38"/>
    <col min="12545" max="12545" width="8.77734375" style="38" customWidth="1"/>
    <col min="12546" max="12546" width="6.44140625" style="38" customWidth="1"/>
    <col min="12547" max="12547" width="8.44140625" style="38" customWidth="1"/>
    <col min="12548" max="12548" width="6.88671875" style="38" customWidth="1"/>
    <col min="12549" max="12549" width="30" style="38" customWidth="1"/>
    <col min="12550" max="12550" width="12.44140625" style="38" customWidth="1"/>
    <col min="12551" max="12800" width="9" style="38"/>
    <col min="12801" max="12801" width="8.77734375" style="38" customWidth="1"/>
    <col min="12802" max="12802" width="6.44140625" style="38" customWidth="1"/>
    <col min="12803" max="12803" width="8.44140625" style="38" customWidth="1"/>
    <col min="12804" max="12804" width="6.88671875" style="38" customWidth="1"/>
    <col min="12805" max="12805" width="30" style="38" customWidth="1"/>
    <col min="12806" max="12806" width="12.44140625" style="38" customWidth="1"/>
    <col min="12807" max="13056" width="9" style="38"/>
    <col min="13057" max="13057" width="8.77734375" style="38" customWidth="1"/>
    <col min="13058" max="13058" width="6.44140625" style="38" customWidth="1"/>
    <col min="13059" max="13059" width="8.44140625" style="38" customWidth="1"/>
    <col min="13060" max="13060" width="6.88671875" style="38" customWidth="1"/>
    <col min="13061" max="13061" width="30" style="38" customWidth="1"/>
    <col min="13062" max="13062" width="12.44140625" style="38" customWidth="1"/>
    <col min="13063" max="13312" width="9" style="38"/>
    <col min="13313" max="13313" width="8.77734375" style="38" customWidth="1"/>
    <col min="13314" max="13314" width="6.44140625" style="38" customWidth="1"/>
    <col min="13315" max="13315" width="8.44140625" style="38" customWidth="1"/>
    <col min="13316" max="13316" width="6.88671875" style="38" customWidth="1"/>
    <col min="13317" max="13317" width="30" style="38" customWidth="1"/>
    <col min="13318" max="13318" width="12.44140625" style="38" customWidth="1"/>
    <col min="13319" max="13568" width="9" style="38"/>
    <col min="13569" max="13569" width="8.77734375" style="38" customWidth="1"/>
    <col min="13570" max="13570" width="6.44140625" style="38" customWidth="1"/>
    <col min="13571" max="13571" width="8.44140625" style="38" customWidth="1"/>
    <col min="13572" max="13572" width="6.88671875" style="38" customWidth="1"/>
    <col min="13573" max="13573" width="30" style="38" customWidth="1"/>
    <col min="13574" max="13574" width="12.44140625" style="38" customWidth="1"/>
    <col min="13575" max="13824" width="9" style="38"/>
    <col min="13825" max="13825" width="8.77734375" style="38" customWidth="1"/>
    <col min="13826" max="13826" width="6.44140625" style="38" customWidth="1"/>
    <col min="13827" max="13827" width="8.44140625" style="38" customWidth="1"/>
    <col min="13828" max="13828" width="6.88671875" style="38" customWidth="1"/>
    <col min="13829" max="13829" width="30" style="38" customWidth="1"/>
    <col min="13830" max="13830" width="12.44140625" style="38" customWidth="1"/>
    <col min="13831" max="14080" width="9" style="38"/>
    <col min="14081" max="14081" width="8.77734375" style="38" customWidth="1"/>
    <col min="14082" max="14082" width="6.44140625" style="38" customWidth="1"/>
    <col min="14083" max="14083" width="8.44140625" style="38" customWidth="1"/>
    <col min="14084" max="14084" width="6.88671875" style="38" customWidth="1"/>
    <col min="14085" max="14085" width="30" style="38" customWidth="1"/>
    <col min="14086" max="14086" width="12.44140625" style="38" customWidth="1"/>
    <col min="14087" max="14336" width="9" style="38"/>
    <col min="14337" max="14337" width="8.77734375" style="38" customWidth="1"/>
    <col min="14338" max="14338" width="6.44140625" style="38" customWidth="1"/>
    <col min="14339" max="14339" width="8.44140625" style="38" customWidth="1"/>
    <col min="14340" max="14340" width="6.88671875" style="38" customWidth="1"/>
    <col min="14341" max="14341" width="30" style="38" customWidth="1"/>
    <col min="14342" max="14342" width="12.44140625" style="38" customWidth="1"/>
    <col min="14343" max="14592" width="9" style="38"/>
    <col min="14593" max="14593" width="8.77734375" style="38" customWidth="1"/>
    <col min="14594" max="14594" width="6.44140625" style="38" customWidth="1"/>
    <col min="14595" max="14595" width="8.44140625" style="38" customWidth="1"/>
    <col min="14596" max="14596" width="6.88671875" style="38" customWidth="1"/>
    <col min="14597" max="14597" width="30" style="38" customWidth="1"/>
    <col min="14598" max="14598" width="12.44140625" style="38" customWidth="1"/>
    <col min="14599" max="14848" width="9" style="38"/>
    <col min="14849" max="14849" width="8.77734375" style="38" customWidth="1"/>
    <col min="14850" max="14850" width="6.44140625" style="38" customWidth="1"/>
    <col min="14851" max="14851" width="8.44140625" style="38" customWidth="1"/>
    <col min="14852" max="14852" width="6.88671875" style="38" customWidth="1"/>
    <col min="14853" max="14853" width="30" style="38" customWidth="1"/>
    <col min="14854" max="14854" width="12.44140625" style="38" customWidth="1"/>
    <col min="14855" max="15104" width="9" style="38"/>
    <col min="15105" max="15105" width="8.77734375" style="38" customWidth="1"/>
    <col min="15106" max="15106" width="6.44140625" style="38" customWidth="1"/>
    <col min="15107" max="15107" width="8.44140625" style="38" customWidth="1"/>
    <col min="15108" max="15108" width="6.88671875" style="38" customWidth="1"/>
    <col min="15109" max="15109" width="30" style="38" customWidth="1"/>
    <col min="15110" max="15110" width="12.44140625" style="38" customWidth="1"/>
    <col min="15111" max="15360" width="9" style="38"/>
    <col min="15361" max="15361" width="8.77734375" style="38" customWidth="1"/>
    <col min="15362" max="15362" width="6.44140625" style="38" customWidth="1"/>
    <col min="15363" max="15363" width="8.44140625" style="38" customWidth="1"/>
    <col min="15364" max="15364" width="6.88671875" style="38" customWidth="1"/>
    <col min="15365" max="15365" width="30" style="38" customWidth="1"/>
    <col min="15366" max="15366" width="12.44140625" style="38" customWidth="1"/>
    <col min="15367" max="15616" width="9" style="38"/>
    <col min="15617" max="15617" width="8.77734375" style="38" customWidth="1"/>
    <col min="15618" max="15618" width="6.44140625" style="38" customWidth="1"/>
    <col min="15619" max="15619" width="8.44140625" style="38" customWidth="1"/>
    <col min="15620" max="15620" width="6.88671875" style="38" customWidth="1"/>
    <col min="15621" max="15621" width="30" style="38" customWidth="1"/>
    <col min="15622" max="15622" width="12.44140625" style="38" customWidth="1"/>
    <col min="15623" max="15872" width="9" style="38"/>
    <col min="15873" max="15873" width="8.77734375" style="38" customWidth="1"/>
    <col min="15874" max="15874" width="6.44140625" style="38" customWidth="1"/>
    <col min="15875" max="15875" width="8.44140625" style="38" customWidth="1"/>
    <col min="15876" max="15876" width="6.88671875" style="38" customWidth="1"/>
    <col min="15877" max="15877" width="30" style="38" customWidth="1"/>
    <col min="15878" max="15878" width="12.44140625" style="38" customWidth="1"/>
    <col min="15879" max="16128" width="9" style="38"/>
    <col min="16129" max="16129" width="8.77734375" style="38" customWidth="1"/>
    <col min="16130" max="16130" width="6.44140625" style="38" customWidth="1"/>
    <col min="16131" max="16131" width="8.44140625" style="38" customWidth="1"/>
    <col min="16132" max="16132" width="6.88671875" style="38" customWidth="1"/>
    <col min="16133" max="16133" width="30" style="38" customWidth="1"/>
    <col min="16134" max="16134" width="12.44140625" style="38" customWidth="1"/>
    <col min="16135" max="16384" width="9" style="38"/>
  </cols>
  <sheetData>
    <row r="1" spans="1:6" ht="54.75" customHeight="1">
      <c r="A1" s="354" t="s">
        <v>293</v>
      </c>
      <c r="B1" s="354"/>
      <c r="C1" s="354"/>
      <c r="D1" s="354"/>
      <c r="E1" s="158"/>
      <c r="F1" s="39"/>
    </row>
    <row r="2" spans="1:6" ht="12.75" customHeight="1">
      <c r="A2" s="48" t="s">
        <v>294</v>
      </c>
      <c r="B2" s="48" t="s">
        <v>295</v>
      </c>
      <c r="C2" s="48" t="s">
        <v>296</v>
      </c>
      <c r="D2" s="48" t="s">
        <v>297</v>
      </c>
      <c r="E2" s="48" t="s">
        <v>298</v>
      </c>
      <c r="F2" s="48" t="s">
        <v>299</v>
      </c>
    </row>
    <row r="3" spans="1:6" ht="100.5" customHeight="1">
      <c r="A3" s="45">
        <v>45287</v>
      </c>
      <c r="B3" s="41" t="s">
        <v>592</v>
      </c>
      <c r="C3" s="41" t="s">
        <v>593</v>
      </c>
      <c r="D3" s="41" t="s">
        <v>594</v>
      </c>
      <c r="E3" s="41" t="s">
        <v>595</v>
      </c>
      <c r="F3" s="41" t="s">
        <v>596</v>
      </c>
    </row>
    <row r="4" spans="1:6" ht="45" customHeight="1">
      <c r="A4" s="43"/>
      <c r="B4" s="42"/>
      <c r="C4" s="42"/>
      <c r="D4" s="41"/>
      <c r="E4" s="44"/>
      <c r="F4" s="44"/>
    </row>
    <row r="5" spans="1:6" ht="45" customHeight="1">
      <c r="A5" s="45"/>
      <c r="B5" s="42"/>
      <c r="C5" s="42"/>
      <c r="D5" s="42"/>
      <c r="E5" s="46"/>
      <c r="F5" s="41"/>
    </row>
    <row r="6" spans="1:6" ht="45" customHeight="1">
      <c r="A6" s="47"/>
      <c r="B6" s="48"/>
      <c r="C6" s="48"/>
      <c r="D6" s="41"/>
      <c r="E6" s="41"/>
      <c r="F6" s="49"/>
    </row>
    <row r="7" spans="1:6" ht="45" customHeight="1">
      <c r="A7" s="45"/>
      <c r="B7" s="42"/>
      <c r="C7" s="42"/>
      <c r="D7" s="46"/>
      <c r="E7" s="46"/>
      <c r="F7" s="44"/>
    </row>
    <row r="8" spans="1:6" ht="45" customHeight="1">
      <c r="A8" s="43"/>
      <c r="B8" s="42"/>
      <c r="C8" s="42"/>
      <c r="D8" s="46"/>
      <c r="E8" s="44"/>
      <c r="F8" s="44"/>
    </row>
    <row r="9" spans="1:6" ht="45" customHeight="1">
      <c r="A9" s="50"/>
      <c r="B9" s="51"/>
      <c r="C9" s="52"/>
      <c r="D9" s="53"/>
      <c r="E9" s="53"/>
      <c r="F9" s="53"/>
    </row>
    <row r="10" spans="1:6" ht="45" customHeight="1">
      <c r="A10" s="47"/>
      <c r="B10" s="42"/>
      <c r="C10" s="42"/>
      <c r="D10" s="41"/>
      <c r="E10" s="46"/>
      <c r="F10" s="46"/>
    </row>
    <row r="11" spans="1:6" ht="45" customHeight="1">
      <c r="A11" s="40"/>
      <c r="B11" s="42"/>
      <c r="C11" s="42"/>
      <c r="D11" s="41"/>
      <c r="E11" s="54"/>
      <c r="F11" s="54"/>
    </row>
    <row r="12" spans="1:6" ht="45" customHeight="1">
      <c r="A12" s="40"/>
      <c r="B12" s="42"/>
      <c r="C12" s="48"/>
      <c r="D12" s="46"/>
      <c r="E12" s="41"/>
      <c r="F12" s="46"/>
    </row>
    <row r="13" spans="1:6" ht="45" customHeight="1">
      <c r="A13" s="45"/>
      <c r="B13" s="42"/>
      <c r="C13" s="42"/>
      <c r="D13" s="46"/>
      <c r="E13" s="46"/>
      <c r="F13" s="44"/>
    </row>
    <row r="14" spans="1:6" ht="45" customHeight="1">
      <c r="A14" s="47"/>
      <c r="B14" s="48"/>
      <c r="C14" s="48"/>
      <c r="D14" s="41"/>
      <c r="E14" s="41"/>
      <c r="F14" s="49"/>
    </row>
    <row r="15" spans="1:6" ht="45" customHeight="1">
      <c r="A15" s="47"/>
      <c r="B15" s="42"/>
      <c r="C15" s="42"/>
      <c r="D15" s="41"/>
      <c r="E15" s="41"/>
      <c r="F15" s="41"/>
    </row>
    <row r="16" spans="1:6" ht="93" customHeight="1">
      <c r="A16" s="62"/>
      <c r="B16" s="56"/>
      <c r="C16" s="56"/>
      <c r="D16" s="56"/>
      <c r="E16" s="57"/>
      <c r="F16" s="57"/>
    </row>
    <row r="17" spans="1:6" ht="64.5" customHeight="1">
      <c r="A17" s="63"/>
      <c r="B17" s="56"/>
      <c r="C17" s="64"/>
      <c r="D17" s="57"/>
      <c r="E17" s="57"/>
      <c r="F17" s="57"/>
    </row>
    <row r="18" spans="1:6" ht="61.5" customHeight="1">
      <c r="A18" s="63"/>
      <c r="B18" s="56"/>
      <c r="C18" s="65"/>
      <c r="D18" s="66"/>
      <c r="E18" s="67"/>
      <c r="F18" s="66"/>
    </row>
    <row r="19" spans="1:6" ht="61.5" customHeight="1">
      <c r="A19" s="68"/>
      <c r="B19" s="56"/>
      <c r="C19" s="56"/>
      <c r="D19" s="57"/>
      <c r="E19" s="69"/>
      <c r="F19" s="69"/>
    </row>
    <row r="20" spans="1:6" ht="51.75" customHeight="1">
      <c r="A20" s="70"/>
      <c r="C20" s="56"/>
      <c r="D20" s="57"/>
      <c r="E20" s="57"/>
      <c r="F20" s="57"/>
    </row>
    <row r="21" spans="1:6" ht="51.75" customHeight="1">
      <c r="A21" s="71"/>
      <c r="B21" s="60"/>
      <c r="C21" s="60"/>
      <c r="D21" s="57"/>
      <c r="E21" s="57"/>
      <c r="F21" s="72"/>
    </row>
    <row r="22" spans="1:6" ht="73.5" customHeight="1">
      <c r="A22" s="73"/>
      <c r="B22" s="56"/>
      <c r="C22" s="64"/>
      <c r="D22" s="57"/>
      <c r="E22" s="57"/>
      <c r="F22" s="57"/>
    </row>
    <row r="23" spans="1:6" ht="12.75" customHeight="1">
      <c r="E23" s="57"/>
    </row>
    <row r="24" spans="1:6" ht="69" customHeight="1">
      <c r="A24" s="55"/>
      <c r="B24" s="56"/>
      <c r="C24" s="56"/>
      <c r="D24" s="57"/>
      <c r="E24" s="57"/>
      <c r="F24" s="57"/>
    </row>
    <row r="25" spans="1:6" ht="62.25" customHeight="1">
      <c r="B25" s="58"/>
      <c r="C25" s="56"/>
      <c r="D25" s="57"/>
      <c r="E25" s="57"/>
      <c r="F25" s="57"/>
    </row>
    <row r="26" spans="1:6" ht="104.25" customHeight="1"/>
    <row r="27" spans="1:6" ht="84" customHeight="1"/>
    <row r="28" spans="1:6" ht="69.75" customHeight="1"/>
    <row r="29" spans="1:6" ht="62.25" customHeight="1">
      <c r="A29" s="59"/>
      <c r="B29" s="60"/>
      <c r="C29" s="57"/>
      <c r="D29" s="57"/>
      <c r="E29" s="57"/>
      <c r="F29" s="57"/>
    </row>
    <row r="30" spans="1:6" ht="62.25" customHeight="1">
      <c r="A30" s="59"/>
      <c r="B30" s="60"/>
      <c r="C30" s="57"/>
      <c r="D30" s="57"/>
      <c r="E30" s="57"/>
      <c r="F30" s="57"/>
    </row>
    <row r="31" spans="1:6" ht="62.25" customHeight="1"/>
    <row r="32" spans="1:6" ht="57" customHeight="1"/>
    <row r="33" ht="105.75" customHeight="1"/>
    <row r="34" ht="13.5" customHeight="1"/>
    <row r="35" ht="13.5" customHeight="1"/>
    <row r="36" ht="14.25" customHeight="1"/>
    <row r="37" ht="15" customHeight="1"/>
    <row r="38" ht="14.25" customHeight="1"/>
    <row r="39" ht="21" customHeight="1"/>
    <row r="40" ht="21.75" customHeight="1"/>
    <row r="41" ht="63.75" hidden="1" customHeight="1"/>
    <row r="42" ht="63.75" hidden="1"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spans="8:16" ht="13.5" customHeight="1"/>
    <row r="82" spans="8:16" ht="13.5" customHeight="1"/>
    <row r="83" spans="8:16" ht="13.5" customHeight="1"/>
    <row r="84" spans="8:16" ht="13.5" customHeight="1"/>
    <row r="85" spans="8:16" ht="13.5" customHeight="1"/>
    <row r="86" spans="8:16" ht="13.5" customHeight="1"/>
    <row r="87" spans="8:16" ht="13.5" customHeight="1"/>
    <row r="88" spans="8:16" ht="13.5" customHeight="1">
      <c r="H88" s="61"/>
      <c r="I88" s="61"/>
      <c r="J88" s="61"/>
      <c r="K88" s="61"/>
      <c r="L88" s="61"/>
      <c r="M88" s="61"/>
      <c r="N88" s="61"/>
      <c r="O88" s="61"/>
      <c r="P88" s="61"/>
    </row>
    <row r="89" spans="8:16" ht="13.5" customHeight="1">
      <c r="H89" s="61"/>
      <c r="I89" s="61"/>
      <c r="J89" s="61"/>
      <c r="K89" s="61"/>
      <c r="L89" s="61"/>
      <c r="M89" s="61"/>
      <c r="N89" s="61"/>
      <c r="O89" s="61"/>
      <c r="P89" s="61"/>
    </row>
    <row r="90" spans="8:16" ht="13.5" customHeight="1"/>
    <row r="91" spans="8:16" ht="13.5" customHeight="1"/>
    <row r="92" spans="8:16" ht="13.5" customHeight="1"/>
    <row r="93" spans="8:16" ht="13.5" customHeight="1"/>
    <row r="94" spans="8:16" ht="13.5" customHeight="1"/>
    <row r="95" spans="8:16" ht="13.5" customHeight="1"/>
    <row r="96" spans="8:1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sheetData>
  <mergeCells count="1">
    <mergeCell ref="A1:D1"/>
  </mergeCells>
  <phoneticPr fontId="10"/>
  <pageMargins left="0.78740157480314965" right="0.51181102362204722" top="0.59055118110236227" bottom="0.47244094488188981" header="0" footer="0"/>
  <pageSetup paperSize="13" scale="99"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35"/>
  <sheetViews>
    <sheetView tabSelected="1" workbookViewId="0">
      <selection activeCell="A29" sqref="A29:H31"/>
    </sheetView>
  </sheetViews>
  <sheetFormatPr defaultColWidth="9" defaultRowHeight="22.5" customHeight="1"/>
  <cols>
    <col min="1" max="1" width="12.44140625" style="171" customWidth="1"/>
    <col min="2" max="2" width="5.44140625" style="171" customWidth="1"/>
    <col min="3" max="3" width="10.44140625" style="171" customWidth="1"/>
    <col min="4" max="4" width="5.44140625" style="171" customWidth="1"/>
    <col min="5" max="5" width="10.44140625" style="171" customWidth="1"/>
    <col min="6" max="6" width="9.44140625" style="171" customWidth="1"/>
    <col min="7" max="7" width="6.44140625" style="171" customWidth="1"/>
    <col min="8" max="8" width="12.109375" style="171" customWidth="1"/>
    <col min="9" max="16384" width="9" style="171"/>
  </cols>
  <sheetData>
    <row r="1" spans="1:8" ht="22.5" customHeight="1">
      <c r="A1" s="355" t="s">
        <v>300</v>
      </c>
      <c r="B1" s="356"/>
      <c r="C1" s="356"/>
      <c r="D1" s="356"/>
      <c r="E1" s="356"/>
      <c r="F1" s="357"/>
      <c r="G1" s="169" t="s">
        <v>301</v>
      </c>
      <c r="H1" s="170" t="str">
        <f>登山計画書!C14</f>
        <v>山根重樹</v>
      </c>
    </row>
    <row r="2" spans="1:8" ht="22.5" customHeight="1">
      <c r="A2" s="370" t="s">
        <v>336</v>
      </c>
      <c r="B2" s="372" t="str">
        <f>IF(登山計画書!D8="","",登山計画書!D8)</f>
        <v>多度山　　403.3m</v>
      </c>
      <c r="C2" s="373" t="str">
        <f>IF(登山計画書!D7="","",登山計画書!D7)</f>
        <v/>
      </c>
      <c r="D2" s="373" t="str">
        <f>IF(登山計画書!E7="","",登山計画書!E7)</f>
        <v/>
      </c>
      <c r="E2" s="373" t="str">
        <f>IF(登山計画書!F7="","",登山計画書!F7)</f>
        <v/>
      </c>
      <c r="F2" s="374" t="str">
        <f>IF(登山計画書!G7="","",登山計画書!G7)</f>
        <v>毎日屋アパート101号室</v>
      </c>
      <c r="G2" s="358" t="s">
        <v>302</v>
      </c>
      <c r="H2" s="360" t="str">
        <f>IF(登山計画書!J8="","",登山計画書!J8)</f>
        <v>養老山地</v>
      </c>
    </row>
    <row r="3" spans="1:8" ht="22.5" customHeight="1">
      <c r="A3" s="371"/>
      <c r="B3" s="375" t="str">
        <f>IF(登山計画書!C8="","",登山計画書!C8)</f>
        <v/>
      </c>
      <c r="C3" s="376" t="str">
        <f>IF(登山計画書!D8="","",登山計画書!D8)</f>
        <v>多度山　　403.3m</v>
      </c>
      <c r="D3" s="376" t="str">
        <f>IF(登山計画書!E8="","",登山計画書!E8)</f>
        <v/>
      </c>
      <c r="E3" s="376" t="str">
        <f>IF(登山計画書!F8="","",登山計画書!F8)</f>
        <v/>
      </c>
      <c r="F3" s="377" t="str">
        <f>IF(登山計画書!G8="","",登山計画書!G8)</f>
        <v/>
      </c>
      <c r="G3" s="359"/>
      <c r="H3" s="361"/>
    </row>
    <row r="4" spans="1:8" ht="22.5" customHeight="1">
      <c r="A4" s="172" t="s">
        <v>303</v>
      </c>
      <c r="B4" s="362" t="str">
        <f>IF(登山計画書!D9="","",登山計画書!D9)</f>
        <v>自然を楽しむ</v>
      </c>
      <c r="C4" s="363"/>
      <c r="D4" s="363"/>
      <c r="E4" s="363"/>
      <c r="F4" s="363"/>
      <c r="G4" s="363"/>
      <c r="H4" s="364"/>
    </row>
    <row r="5" spans="1:8" ht="22.5" customHeight="1">
      <c r="A5" s="172" t="s">
        <v>337</v>
      </c>
      <c r="B5" s="378" t="s">
        <v>586</v>
      </c>
      <c r="C5" s="379"/>
      <c r="D5" s="379"/>
      <c r="E5" s="379"/>
      <c r="F5" s="380"/>
      <c r="G5" s="173" t="s">
        <v>304</v>
      </c>
      <c r="H5" s="174" t="s">
        <v>587</v>
      </c>
    </row>
    <row r="6" spans="1:8" ht="18" customHeight="1">
      <c r="A6" s="365" t="s">
        <v>305</v>
      </c>
      <c r="B6" s="173" t="s">
        <v>306</v>
      </c>
      <c r="C6" s="175" t="s">
        <v>588</v>
      </c>
      <c r="D6" s="173" t="s">
        <v>307</v>
      </c>
      <c r="E6" s="175"/>
      <c r="F6" s="396" t="s">
        <v>589</v>
      </c>
      <c r="G6" s="397"/>
      <c r="H6" s="176"/>
    </row>
    <row r="7" spans="1:8" ht="18" customHeight="1">
      <c r="A7" s="366"/>
      <c r="B7" s="368"/>
      <c r="C7" s="369"/>
      <c r="D7" s="368"/>
      <c r="E7" s="369"/>
      <c r="F7" s="398"/>
      <c r="G7" s="397"/>
      <c r="H7" s="177"/>
    </row>
    <row r="8" spans="1:8" ht="18" customHeight="1">
      <c r="A8" s="367"/>
      <c r="B8" s="368"/>
      <c r="C8" s="369"/>
      <c r="D8" s="368"/>
      <c r="E8" s="369"/>
      <c r="F8" s="368"/>
      <c r="G8" s="369"/>
      <c r="H8" s="178"/>
    </row>
    <row r="9" spans="1:8" ht="22.5" customHeight="1">
      <c r="A9" s="393" t="s">
        <v>308</v>
      </c>
      <c r="B9" s="394"/>
      <c r="C9" s="394"/>
      <c r="D9" s="394"/>
      <c r="E9" s="394"/>
      <c r="F9" s="394"/>
      <c r="G9" s="394"/>
      <c r="H9" s="395"/>
    </row>
    <row r="10" spans="1:8" ht="18" customHeight="1">
      <c r="A10" s="399" t="s">
        <v>590</v>
      </c>
      <c r="B10" s="400"/>
      <c r="C10" s="400"/>
      <c r="D10" s="400"/>
      <c r="E10" s="400"/>
      <c r="F10" s="400"/>
      <c r="G10" s="400"/>
      <c r="H10" s="401"/>
    </row>
    <row r="11" spans="1:8" ht="18" customHeight="1">
      <c r="A11" s="402"/>
      <c r="B11" s="403"/>
      <c r="C11" s="403"/>
      <c r="D11" s="403"/>
      <c r="E11" s="403"/>
      <c r="F11" s="403"/>
      <c r="G11" s="403"/>
      <c r="H11" s="404"/>
    </row>
    <row r="12" spans="1:8" ht="18" customHeight="1">
      <c r="A12" s="405"/>
      <c r="B12" s="406"/>
      <c r="C12" s="406"/>
      <c r="D12" s="406"/>
      <c r="E12" s="406"/>
      <c r="F12" s="406"/>
      <c r="G12" s="406"/>
      <c r="H12" s="407"/>
    </row>
    <row r="13" spans="1:8" ht="22.5" customHeight="1">
      <c r="A13" s="390" t="s">
        <v>413</v>
      </c>
      <c r="B13" s="391"/>
      <c r="C13" s="391"/>
      <c r="D13" s="391"/>
      <c r="E13" s="391"/>
      <c r="F13" s="391"/>
      <c r="G13" s="391"/>
      <c r="H13" s="392"/>
    </row>
    <row r="14" spans="1:8" ht="18" customHeight="1">
      <c r="A14" s="381" t="s">
        <v>591</v>
      </c>
      <c r="B14" s="382"/>
      <c r="C14" s="382"/>
      <c r="D14" s="382"/>
      <c r="E14" s="382"/>
      <c r="F14" s="382"/>
      <c r="G14" s="382"/>
      <c r="H14" s="383"/>
    </row>
    <row r="15" spans="1:8" ht="18" customHeight="1">
      <c r="A15" s="384"/>
      <c r="B15" s="385"/>
      <c r="C15" s="385"/>
      <c r="D15" s="385"/>
      <c r="E15" s="385"/>
      <c r="F15" s="385"/>
      <c r="G15" s="385"/>
      <c r="H15" s="386"/>
    </row>
    <row r="16" spans="1:8" ht="18" customHeight="1">
      <c r="A16" s="384"/>
      <c r="B16" s="385"/>
      <c r="C16" s="385"/>
      <c r="D16" s="385"/>
      <c r="E16" s="385"/>
      <c r="F16" s="385"/>
      <c r="G16" s="385"/>
      <c r="H16" s="386"/>
    </row>
    <row r="17" spans="1:10" ht="18" customHeight="1">
      <c r="A17" s="384"/>
      <c r="B17" s="385"/>
      <c r="C17" s="385"/>
      <c r="D17" s="385"/>
      <c r="E17" s="385"/>
      <c r="F17" s="385"/>
      <c r="G17" s="385"/>
      <c r="H17" s="386"/>
    </row>
    <row r="18" spans="1:10" ht="18" customHeight="1">
      <c r="A18" s="384"/>
      <c r="B18" s="385"/>
      <c r="C18" s="385"/>
      <c r="D18" s="385"/>
      <c r="E18" s="385"/>
      <c r="F18" s="385"/>
      <c r="G18" s="385"/>
      <c r="H18" s="386"/>
    </row>
    <row r="19" spans="1:10" ht="18" customHeight="1">
      <c r="A19" s="384"/>
      <c r="B19" s="385"/>
      <c r="C19" s="385"/>
      <c r="D19" s="385"/>
      <c r="E19" s="385"/>
      <c r="F19" s="385"/>
      <c r="G19" s="385"/>
      <c r="H19" s="386"/>
    </row>
    <row r="20" spans="1:10" ht="18" customHeight="1">
      <c r="A20" s="384"/>
      <c r="B20" s="385"/>
      <c r="C20" s="385"/>
      <c r="D20" s="385"/>
      <c r="E20" s="385"/>
      <c r="F20" s="385"/>
      <c r="G20" s="385"/>
      <c r="H20" s="386"/>
    </row>
    <row r="21" spans="1:10" ht="18" customHeight="1">
      <c r="A21" s="384"/>
      <c r="B21" s="385"/>
      <c r="C21" s="385"/>
      <c r="D21" s="385"/>
      <c r="E21" s="385"/>
      <c r="F21" s="385"/>
      <c r="G21" s="385"/>
      <c r="H21" s="386"/>
    </row>
    <row r="22" spans="1:10" ht="22.5" customHeight="1">
      <c r="A22" s="384"/>
      <c r="B22" s="385"/>
      <c r="C22" s="385"/>
      <c r="D22" s="385"/>
      <c r="E22" s="385"/>
      <c r="F22" s="385"/>
      <c r="G22" s="385"/>
      <c r="H22" s="386"/>
    </row>
    <row r="23" spans="1:10" ht="18" customHeight="1">
      <c r="A23" s="384"/>
      <c r="B23" s="385"/>
      <c r="C23" s="385"/>
      <c r="D23" s="385"/>
      <c r="E23" s="385"/>
      <c r="F23" s="385"/>
      <c r="G23" s="385"/>
      <c r="H23" s="386"/>
    </row>
    <row r="24" spans="1:10" ht="18" customHeight="1">
      <c r="A24" s="384"/>
      <c r="B24" s="385"/>
      <c r="C24" s="385"/>
      <c r="D24" s="385"/>
      <c r="E24" s="385"/>
      <c r="F24" s="385"/>
      <c r="G24" s="385"/>
      <c r="H24" s="386"/>
      <c r="J24" s="171" t="e" vm="1">
        <v>#VALUE!</v>
      </c>
    </row>
    <row r="25" spans="1:10" ht="18" customHeight="1">
      <c r="A25" s="384"/>
      <c r="B25" s="385"/>
      <c r="C25" s="385"/>
      <c r="D25" s="385"/>
      <c r="E25" s="385"/>
      <c r="F25" s="385"/>
      <c r="G25" s="385"/>
      <c r="H25" s="386"/>
    </row>
    <row r="26" spans="1:10" ht="18" customHeight="1">
      <c r="A26" s="384"/>
      <c r="B26" s="385"/>
      <c r="C26" s="385"/>
      <c r="D26" s="385"/>
      <c r="E26" s="385"/>
      <c r="F26" s="385"/>
      <c r="G26" s="385"/>
      <c r="H26" s="386"/>
    </row>
    <row r="27" spans="1:10" ht="18" customHeight="1">
      <c r="A27" s="387"/>
      <c r="B27" s="388"/>
      <c r="C27" s="388"/>
      <c r="D27" s="388"/>
      <c r="E27" s="388"/>
      <c r="F27" s="388"/>
      <c r="G27" s="388"/>
      <c r="H27" s="389"/>
    </row>
    <row r="28" spans="1:10" ht="18" customHeight="1">
      <c r="A28" s="411" t="s">
        <v>460</v>
      </c>
      <c r="B28" s="412"/>
      <c r="C28" s="412"/>
      <c r="D28" s="412"/>
      <c r="E28" s="412"/>
      <c r="F28" s="412"/>
      <c r="G28" s="412"/>
      <c r="H28" s="413"/>
    </row>
    <row r="29" spans="1:10" ht="18" customHeight="1">
      <c r="A29" s="420" t="s">
        <v>562</v>
      </c>
      <c r="B29" s="382"/>
      <c r="C29" s="382"/>
      <c r="D29" s="382"/>
      <c r="E29" s="382"/>
      <c r="F29" s="382"/>
      <c r="G29" s="382"/>
      <c r="H29" s="383"/>
    </row>
    <row r="30" spans="1:10" ht="18" customHeight="1">
      <c r="A30" s="384"/>
      <c r="B30" s="385"/>
      <c r="C30" s="385"/>
      <c r="D30" s="385"/>
      <c r="E30" s="385"/>
      <c r="F30" s="385"/>
      <c r="G30" s="385"/>
      <c r="H30" s="386"/>
    </row>
    <row r="31" spans="1:10" ht="18" customHeight="1">
      <c r="A31" s="387"/>
      <c r="B31" s="388"/>
      <c r="C31" s="388"/>
      <c r="D31" s="388"/>
      <c r="E31" s="388"/>
      <c r="F31" s="388"/>
      <c r="G31" s="388"/>
      <c r="H31" s="389"/>
    </row>
    <row r="32" spans="1:10" ht="22.5" customHeight="1">
      <c r="A32" s="411" t="s">
        <v>309</v>
      </c>
      <c r="B32" s="412"/>
      <c r="C32" s="412"/>
      <c r="D32" s="412"/>
      <c r="E32" s="412"/>
      <c r="F32" s="412"/>
      <c r="G32" s="412"/>
      <c r="H32" s="413"/>
    </row>
    <row r="33" spans="1:8" ht="22.5" customHeight="1">
      <c r="A33" s="414" t="s">
        <v>562</v>
      </c>
      <c r="B33" s="415"/>
      <c r="C33" s="415"/>
      <c r="D33" s="415"/>
      <c r="E33" s="415"/>
      <c r="F33" s="415"/>
      <c r="G33" s="415"/>
      <c r="H33" s="416"/>
    </row>
    <row r="34" spans="1:8" ht="22.5" customHeight="1">
      <c r="A34" s="417" t="s">
        <v>310</v>
      </c>
      <c r="B34" s="418"/>
      <c r="C34" s="418"/>
      <c r="D34" s="418"/>
      <c r="E34" s="418"/>
      <c r="F34" s="418"/>
      <c r="G34" s="418"/>
      <c r="H34" s="419"/>
    </row>
    <row r="35" spans="1:8" ht="22.5" customHeight="1" thickBot="1">
      <c r="A35" s="408" t="s">
        <v>562</v>
      </c>
      <c r="B35" s="409"/>
      <c r="C35" s="409"/>
      <c r="D35" s="409"/>
      <c r="E35" s="409"/>
      <c r="F35" s="409"/>
      <c r="G35" s="409"/>
      <c r="H35" s="410"/>
    </row>
  </sheetData>
  <mergeCells count="25">
    <mergeCell ref="A35:H35"/>
    <mergeCell ref="A32:H32"/>
    <mergeCell ref="A33:H33"/>
    <mergeCell ref="A34:H34"/>
    <mergeCell ref="A28:H28"/>
    <mergeCell ref="A29:H31"/>
    <mergeCell ref="A14:H27"/>
    <mergeCell ref="A13:H13"/>
    <mergeCell ref="A9:H9"/>
    <mergeCell ref="F6:G6"/>
    <mergeCell ref="F7:G7"/>
    <mergeCell ref="A10:H12"/>
    <mergeCell ref="A1:F1"/>
    <mergeCell ref="G2:G3"/>
    <mergeCell ref="H2:H3"/>
    <mergeCell ref="B4:H4"/>
    <mergeCell ref="A6:A8"/>
    <mergeCell ref="B7:C7"/>
    <mergeCell ref="D7:E7"/>
    <mergeCell ref="B8:C8"/>
    <mergeCell ref="D8:E8"/>
    <mergeCell ref="F8:G8"/>
    <mergeCell ref="A2:A3"/>
    <mergeCell ref="B2:F3"/>
    <mergeCell ref="B5:F5"/>
  </mergeCells>
  <phoneticPr fontId="10"/>
  <pageMargins left="0.78740157480314965" right="0.78740157480314965" top="0.78740157480314965" bottom="0.59055118110236227" header="0" footer="0"/>
  <pageSetup paperSize="13" scale="9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22"/>
  <sheetViews>
    <sheetView topLeftCell="A7" workbookViewId="0">
      <selection activeCell="L18" sqref="L18"/>
    </sheetView>
  </sheetViews>
  <sheetFormatPr defaultColWidth="9" defaultRowHeight="13.2"/>
  <cols>
    <col min="1" max="1" width="4.77734375" customWidth="1"/>
    <col min="2" max="2" width="10.109375" bestFit="1" customWidth="1"/>
    <col min="3" max="3" width="5.21875" customWidth="1"/>
    <col min="4" max="4" width="5.109375" bestFit="1" customWidth="1"/>
    <col min="5" max="5" width="25.44140625" customWidth="1"/>
    <col min="6" max="6" width="23.77734375" customWidth="1"/>
    <col min="7" max="7" width="4.44140625" bestFit="1" customWidth="1"/>
    <col min="8" max="8" width="26.44140625" customWidth="1"/>
  </cols>
  <sheetData>
    <row r="1" spans="1:8" ht="14.4">
      <c r="A1" s="100" t="s">
        <v>311</v>
      </c>
      <c r="C1" s="99"/>
      <c r="D1" s="199" t="s">
        <v>312</v>
      </c>
      <c r="H1" s="150" t="s">
        <v>426</v>
      </c>
    </row>
    <row r="2" spans="1:8" ht="32.25" customHeight="1">
      <c r="A2" s="120" t="s">
        <v>313</v>
      </c>
      <c r="B2" s="112" t="s">
        <v>169</v>
      </c>
      <c r="C2" s="115" t="s">
        <v>171</v>
      </c>
      <c r="D2" s="120" t="s">
        <v>172</v>
      </c>
      <c r="E2" s="112" t="s">
        <v>314</v>
      </c>
      <c r="F2" s="112" t="s">
        <v>174</v>
      </c>
      <c r="G2" s="120" t="s">
        <v>175</v>
      </c>
      <c r="H2" s="112" t="s">
        <v>176</v>
      </c>
    </row>
    <row r="3" spans="1:8" ht="36" customHeight="1">
      <c r="A3" s="115">
        <v>1</v>
      </c>
      <c r="B3" s="114" t="s">
        <v>345</v>
      </c>
      <c r="C3" s="115">
        <f ca="1">IF($B3="","",VLOOKUP($B3,会員名簿!$B$5:$I$1004,3,FALSE))</f>
        <v>58</v>
      </c>
      <c r="D3" s="115" t="str">
        <f>IF($B3="","",VLOOKUP($B3,会員名簿!$B$5:$I$1004,4,FALSE))</f>
        <v>O</v>
      </c>
      <c r="E3" s="112" t="str">
        <f>IF($B3="","",VLOOKUP($B3,会員名簿!$B$5:$I$1004,5,FALSE))</f>
        <v>瑞浪市一色町4-55-2 102号</v>
      </c>
      <c r="F3" s="112" t="str">
        <f>IF($B3="","",VLOOKUP($B3,会員名簿!$B$5:$I$1004,6,FALSE))</f>
        <v>090-8149-5540 (家族携帯)
090-8573-3016</v>
      </c>
      <c r="G3" s="115">
        <f>IF($B3="","",VLOOKUP($B3,会員名簿!$B$5:$I$1004,7,FALSE))</f>
        <v>5</v>
      </c>
      <c r="H3" s="112" t="str">
        <f>IF($B3="","",IF(VLOOKUP($B3,会員名簿!$B$5:$I$1004,8,FALSE)="","",VLOOKUP($B3,会員名簿!$B$5:$I$1004,8,FALSE)))</f>
        <v>kobee_br@yahoo.co.jp</v>
      </c>
    </row>
    <row r="4" spans="1:8" ht="36" customHeight="1">
      <c r="A4" s="115">
        <v>2</v>
      </c>
      <c r="B4" s="114" t="s">
        <v>347</v>
      </c>
      <c r="C4" s="115">
        <v>47</v>
      </c>
      <c r="D4" s="116" t="s">
        <v>427</v>
      </c>
      <c r="E4" s="198" t="s">
        <v>428</v>
      </c>
      <c r="F4" s="112" t="s">
        <v>192</v>
      </c>
      <c r="G4" s="115">
        <v>5</v>
      </c>
      <c r="H4" s="181" t="s">
        <v>193</v>
      </c>
    </row>
    <row r="5" spans="1:8" ht="36" customHeight="1">
      <c r="A5" s="115">
        <v>3</v>
      </c>
      <c r="B5" s="114" t="s">
        <v>350</v>
      </c>
      <c r="C5" s="115">
        <f ca="1">IF($B5="","",VLOOKUP($B5,会員名簿!$B$5:$I$1004,3,FALSE))</f>
        <v>46</v>
      </c>
      <c r="D5" s="115" t="str">
        <f>IF($B5="","",VLOOKUP($B5,会員名簿!$B$5:$I$1004,4,FALSE))</f>
        <v>B</v>
      </c>
      <c r="E5" s="112" t="str">
        <f>IF($B5="","",VLOOKUP($B5,会員名簿!$B$5:$I$1004,5,FALSE))</f>
        <v>羽島市正木町曲利1177 A102</v>
      </c>
      <c r="F5" s="112" t="str">
        <f>IF($B5="","",VLOOKUP($B5,会員名簿!$B$5:$I$1004,6,FALSE))</f>
        <v>058-383-3279 (家族宅)
080-5159-6157</v>
      </c>
      <c r="G5" s="115">
        <f>IF($B5="","",VLOOKUP($B5,会員名簿!$B$5:$I$1004,7,FALSE))</f>
        <v>5</v>
      </c>
      <c r="H5" s="112" t="str">
        <f>IF($B5="","",IF(VLOOKUP($B5,会員名簿!$B$5:$I$1004,8,FALSE)="","",VLOOKUP($B5,会員名簿!$B$5:$I$1004,8,FALSE)))</f>
        <v>kotoyo3noheya@yahoo.co.jp</v>
      </c>
    </row>
    <row r="6" spans="1:8" ht="36" customHeight="1">
      <c r="A6" s="115">
        <v>4</v>
      </c>
      <c r="B6" s="114" t="s">
        <v>425</v>
      </c>
      <c r="C6" s="115">
        <v>65</v>
      </c>
      <c r="D6" s="115" t="s">
        <v>427</v>
      </c>
      <c r="E6" s="112" t="s">
        <v>429</v>
      </c>
      <c r="F6" s="112" t="s">
        <v>205</v>
      </c>
      <c r="G6" s="119">
        <v>5</v>
      </c>
      <c r="H6" s="41" t="s">
        <v>206</v>
      </c>
    </row>
    <row r="7" spans="1:8" ht="36" customHeight="1">
      <c r="A7" s="115">
        <v>5</v>
      </c>
      <c r="B7" s="112" t="s">
        <v>352</v>
      </c>
      <c r="C7" s="115">
        <f ca="1">IF($B7="","",VLOOKUP($B7,会員名簿!$B$5:$I$1004,3,FALSE))</f>
        <v>70</v>
      </c>
      <c r="D7" s="115" t="str">
        <f>IF($B7="","",VLOOKUP($B7,会員名簿!$B$5:$I$1004,4,FALSE))</f>
        <v>O</v>
      </c>
      <c r="E7" s="112" t="str">
        <f>IF($B7="","",VLOOKUP($B7,会員名簿!$B$5:$I$1004,5,FALSE))</f>
        <v>海津市南濃町羽沢831-4</v>
      </c>
      <c r="F7" s="112" t="str">
        <f>IF($B7="","",VLOOKUP($B7,会員名簿!$B$5:$I$1004,6,FALSE))</f>
        <v>0584-55-1712 (家族宅)
090-1624-8309</v>
      </c>
      <c r="G7" s="115">
        <f>IF($B7="","",VLOOKUP($B7,会員名簿!$B$5:$I$1004,7,FALSE))</f>
        <v>5</v>
      </c>
      <c r="H7" s="112" t="str">
        <f>IF($B7="","",IF(VLOOKUP($B7,会員名簿!$B$5:$I$1004,8,FALSE)="","",VLOOKUP($B7,会員名簿!$B$5:$I$1004,8,FALSE)))</f>
        <v>k-mituaki@msc.biglobe.ne.jp</v>
      </c>
    </row>
    <row r="8" spans="1:8" ht="36" customHeight="1">
      <c r="A8" s="115">
        <v>6</v>
      </c>
      <c r="B8" s="114" t="s">
        <v>353</v>
      </c>
      <c r="C8" s="115">
        <f ca="1">IF($B8="","",VLOOKUP($B8,会員名簿!$B$5:$I$1004,3,FALSE))</f>
        <v>64</v>
      </c>
      <c r="D8" s="115" t="str">
        <f>IF($B8="","",VLOOKUP($B8,会員名簿!$B$5:$I$1004,4,FALSE))</f>
        <v>AB</v>
      </c>
      <c r="E8" s="112" t="str">
        <f>IF($B8="","",VLOOKUP($B8,会員名簿!$B$5:$I$1004,5,FALSE))</f>
        <v>大垣市綾野5-125-167</v>
      </c>
      <c r="F8" s="112" t="str">
        <f>IF($B8="","",VLOOKUP($B8,会員名簿!$B$5:$I$1004,6,FALSE))</f>
        <v>0584-92-0883 (家族宅)
080-5116-3670</v>
      </c>
      <c r="G8" s="115">
        <f>IF($B8="","",VLOOKUP($B8,会員名簿!$B$5:$I$1004,7,FALSE))</f>
        <v>5</v>
      </c>
      <c r="H8" s="112" t="str">
        <f>IF($B8="","",IF(VLOOKUP($B8,会員名簿!$B$5:$I$1004,8,FALSE)="","",VLOOKUP($B8,会員名簿!$B$5:$I$1004,8,FALSE)))</f>
        <v>f-longyrotcr@ace.ocn.ne.jp</v>
      </c>
    </row>
    <row r="9" spans="1:8" ht="36" customHeight="1">
      <c r="A9" s="115">
        <v>7</v>
      </c>
      <c r="B9" s="114" t="s">
        <v>323</v>
      </c>
      <c r="C9" s="115">
        <f ca="1">IF($B9="","",VLOOKUP($B9,会員名簿!$B$5:$I$1004,3,FALSE))</f>
        <v>60</v>
      </c>
      <c r="D9" s="115" t="str">
        <f>IF($B9="","",VLOOKUP($B9,会員名簿!$B$5:$I$1004,4,FALSE))</f>
        <v>B</v>
      </c>
      <c r="E9" s="112" t="str">
        <f>IF($B9="","",VLOOKUP($B9,会員名簿!$B$5:$I$1004,5,FALSE))</f>
        <v>瑞穂市稲里445-1 セザール穂積406</v>
      </c>
      <c r="F9" s="112" t="str">
        <f>IF($B9="","",VLOOKUP($B9,会員名簿!$B$5:$I$1004,6,FALSE))</f>
        <v>090-1275-2508 (家族携帯)
090-9269-1167</v>
      </c>
      <c r="G9" s="115">
        <f>IF($B9="","",VLOOKUP($B9,会員名簿!$B$5:$I$1004,7,FALSE))</f>
        <v>1</v>
      </c>
      <c r="H9" s="112" t="str">
        <f>IF($B9="","",IF(VLOOKUP($B9,会員名簿!$B$5:$I$1004,8,FALSE)="","",VLOOKUP($B9,会員名簿!$B$5:$I$1004,8,FALSE)))</f>
        <v>lagopus.mutus2000@gmail.com</v>
      </c>
    </row>
    <row r="10" spans="1:8" ht="36" customHeight="1">
      <c r="A10" s="115">
        <v>8</v>
      </c>
      <c r="B10" s="114" t="s">
        <v>356</v>
      </c>
      <c r="C10" s="115">
        <f ca="1">IF($B10="","",VLOOKUP($B10,会員名簿!$B$5:$I$1004,3,FALSE))</f>
        <v>49</v>
      </c>
      <c r="D10" s="115" t="str">
        <f>IF($B10="","",VLOOKUP($B10,会員名簿!$B$5:$I$1004,4,FALSE))</f>
        <v>Ą</v>
      </c>
      <c r="E10" s="112" t="str">
        <f>IF($B10="","",VLOOKUP($B10,会員名簿!$B$5:$I$1004,5,FALSE))</f>
        <v>岐阜市敷島町9-84-1</v>
      </c>
      <c r="F10" s="112" t="str">
        <f>IF($B10="","",VLOOKUP($B10,会員名簿!$B$5:$I$1004,6,FALSE))</f>
        <v>058-253-1832 (家族宅)
090-3950-2760</v>
      </c>
      <c r="G10" s="115">
        <f>IF($B10="","",VLOOKUP($B10,会員名簿!$B$5:$I$1004,7,FALSE))</f>
        <v>5</v>
      </c>
      <c r="H10" s="112" t="str">
        <f>IF($B10="","",IF(VLOOKUP($B10,会員名簿!$B$5:$I$1004,8,FALSE)="","",VLOOKUP($B10,会員名簿!$B$5:$I$1004,8,FALSE)))</f>
        <v>marukawa@wit.ocn.ne.jp</v>
      </c>
    </row>
    <row r="11" spans="1:8" ht="36" customHeight="1">
      <c r="A11" s="115">
        <v>9</v>
      </c>
      <c r="B11" s="114" t="s">
        <v>384</v>
      </c>
      <c r="C11" s="115">
        <f ca="1">IF($B11="","",VLOOKUP($B11,会員名簿!$B$5:$I$1004,3,FALSE))</f>
        <v>67</v>
      </c>
      <c r="D11" s="115" t="str">
        <f>IF($B11="","",VLOOKUP($B11,会員名簿!$B$5:$I$1004,4,FALSE))</f>
        <v>A</v>
      </c>
      <c r="E11" s="112" t="str">
        <f>IF($B11="","",VLOOKUP($B11,会員名簿!$B$5:$I$1004,5,FALSE))</f>
        <v>揖斐郡池田町萩原681-3</v>
      </c>
      <c r="F11" s="112" t="str">
        <f>IF($B11="","",VLOOKUP($B11,会員名簿!$B$5:$I$1004,6,FALSE))</f>
        <v>0585-45-5470 (家族宅)
090-6587-5052</v>
      </c>
      <c r="G11" s="115">
        <f>IF($B11="","",VLOOKUP($B11,会員名簿!$B$5:$I$1004,7,FALSE))</f>
        <v>5</v>
      </c>
      <c r="H11" s="112" t="str">
        <f>IF($B11="","",IF(VLOOKUP($B11,会員名簿!$B$5:$I$1004,8,FALSE)="","",VLOOKUP($B11,会員名簿!$B$5:$I$1004,8,FALSE)))</f>
        <v>kazuto-s@ogaki-tv.ne.jp</v>
      </c>
    </row>
    <row r="12" spans="1:8" ht="36" customHeight="1">
      <c r="A12" s="115">
        <v>10</v>
      </c>
      <c r="B12" s="114" t="s">
        <v>361</v>
      </c>
      <c r="C12" s="115">
        <f ca="1">IF($B12="","",VLOOKUP($B12,会員名簿!$B$5:$I$1004,3,FALSE))</f>
        <v>72</v>
      </c>
      <c r="D12" s="115" t="str">
        <f>IF($B12="","",VLOOKUP($B12,会員名簿!$B$5:$I$1004,4,FALSE))</f>
        <v>B</v>
      </c>
      <c r="E12" s="112" t="str">
        <f>IF($B12="","",VLOOKUP($B12,会員名簿!$B$5:$I$1004,5,FALSE))</f>
        <v>大垣市上石津町牧田3577</v>
      </c>
      <c r="F12" s="112" t="str">
        <f>IF($B12="","",VLOOKUP($B12,会員名簿!$B$5:$I$1004,6,FALSE))</f>
        <v>090-5861-9106(家族宅)
090-6760-4374</v>
      </c>
      <c r="G12" s="115">
        <f>IF($B12="","",VLOOKUP($B12,会員名簿!$B$5:$I$1004,7,FALSE))</f>
        <v>5</v>
      </c>
      <c r="H12" s="112" t="str">
        <f>IF($B12="","",IF(VLOOKUP($B12,会員名簿!$B$5:$I$1004,8,FALSE)="","",VLOOKUP($B12,会員名簿!$B$5:$I$1004,8,FALSE)))</f>
        <v>Michi.19511022@gmail.com</v>
      </c>
    </row>
    <row r="13" spans="1:8" ht="36" customHeight="1">
      <c r="A13" s="115">
        <v>11</v>
      </c>
      <c r="B13" s="114" t="s">
        <v>424</v>
      </c>
      <c r="C13" s="115">
        <v>62</v>
      </c>
      <c r="D13" s="115" t="s">
        <v>427</v>
      </c>
      <c r="E13" s="112" t="s">
        <v>430</v>
      </c>
      <c r="F13" s="112" t="s">
        <v>237</v>
      </c>
      <c r="G13" s="115">
        <v>5</v>
      </c>
      <c r="H13" s="181" t="s">
        <v>238</v>
      </c>
    </row>
    <row r="14" spans="1:8" ht="36" customHeight="1">
      <c r="A14" s="115">
        <v>12</v>
      </c>
      <c r="B14" s="112" t="s">
        <v>364</v>
      </c>
      <c r="C14" s="115">
        <f ca="1">IF($B14="","",VLOOKUP($B14,会員名簿!$B$5:$I$1004,3,FALSE))</f>
        <v>70</v>
      </c>
      <c r="D14" s="115" t="str">
        <f>IF($B14="","",VLOOKUP($B14,会員名簿!$B$5:$I$1004,4,FALSE))</f>
        <v>A</v>
      </c>
      <c r="E14" s="112" t="str">
        <f>IF($B14="","",VLOOKUP($B14,会員名簿!$B$5:$I$1004,5,FALSE))</f>
        <v>羽島市竹鼻町狐穴554-3</v>
      </c>
      <c r="F14" s="112" t="str">
        <f>IF($B14="","",VLOOKUP($B14,会員名簿!$B$5:$I$1004,6,FALSE))</f>
        <v>080-5104-7885 (家族携帯)
090-9895-0521</v>
      </c>
      <c r="G14" s="115">
        <f>IF($B14="","",VLOOKUP($B14,会員名簿!$B$5:$I$1004,7,FALSE))</f>
        <v>5</v>
      </c>
      <c r="H14" s="112" t="str">
        <f>IF($B14="","",IF(VLOOKUP($B14,会員名簿!$B$5:$I$1004,8,FALSE)="","",VLOOKUP($B14,会員名簿!$B$5:$I$1004,8,FALSE)))</f>
        <v>pickel-715@adagio.ocn.ne.jp</v>
      </c>
    </row>
    <row r="15" spans="1:8" ht="36" customHeight="1">
      <c r="A15" s="115">
        <v>13</v>
      </c>
      <c r="B15" s="114" t="s">
        <v>365</v>
      </c>
      <c r="C15" s="115">
        <f ca="1">IF($B15="","",VLOOKUP($B15,会員名簿!$B$5:$I$1004,3,FALSE))</f>
        <v>67</v>
      </c>
      <c r="D15" s="115" t="str">
        <f>IF($B15="","",VLOOKUP($B15,会員名簿!$B$5:$I$1004,4,FALSE))</f>
        <v>B</v>
      </c>
      <c r="E15" s="112" t="str">
        <f>IF($B15="","",VLOOKUP($B15,会員名簿!$B$5:$I$1004,5,FALSE))</f>
        <v>安八郡安八町大明神650</v>
      </c>
      <c r="F15" s="112" t="str">
        <f>IF($B15="","",VLOOKUP($B15,会員名簿!$B$5:$I$1004,6,FALSE))</f>
        <v>0584-64-2582 (家族宅)
080-1612-2291 (家族携帯)</v>
      </c>
      <c r="G15" s="115">
        <f>IF($B15="","",VLOOKUP($B15,会員名簿!$B$5:$I$1004,7,FALSE))</f>
        <v>5</v>
      </c>
      <c r="H15" s="112" t="str">
        <f>IF($B15="","",IF(VLOOKUP($B15,会員名簿!$B$5:$I$1004,8,FALSE)="","",VLOOKUP($B15,会員名簿!$B$5:$I$1004,8,FALSE)))</f>
        <v>hisachandesu6-5
@kne.biglobe.ne.jp</v>
      </c>
    </row>
    <row r="16" spans="1:8" ht="36" customHeight="1">
      <c r="A16" s="115">
        <v>14</v>
      </c>
      <c r="B16" s="114" t="s">
        <v>366</v>
      </c>
      <c r="C16" s="115">
        <f ca="1">IF($B16="","",VLOOKUP($B16,会員名簿!$B$5:$I$1004,3,FALSE))</f>
        <v>67</v>
      </c>
      <c r="D16" s="115" t="str">
        <f>IF($B16="","",VLOOKUP($B16,会員名簿!$B$5:$I$1004,4,FALSE))</f>
        <v>A</v>
      </c>
      <c r="E16" s="112" t="str">
        <f>IF($B16="","",VLOOKUP($B16,会員名簿!$B$5:$I$1004,5,FALSE))</f>
        <v>安八郡安八町大明神650</v>
      </c>
      <c r="F16" s="112" t="str">
        <f>IF($B16="","",VLOOKUP($B16,会員名簿!$B$5:$I$1004,6,FALSE))</f>
        <v>0584-64-2582 (家族宅)
090-4188-2977 (家族携帯)</v>
      </c>
      <c r="G16" s="115">
        <f>IF($B16="","",VLOOKUP($B16,会員名簿!$B$5:$I$1004,7,FALSE))</f>
        <v>5</v>
      </c>
      <c r="H16" s="112" t="str">
        <f>IF($B16="","",IF(VLOOKUP($B16,会員名簿!$B$5:$I$1004,8,FALSE)="","",VLOOKUP($B16,会員名簿!$B$5:$I$1004,8,FALSE)))</f>
        <v>hisaaki17@hotmail.co.jp</v>
      </c>
    </row>
    <row r="17" spans="1:8" ht="36" customHeight="1">
      <c r="A17" s="115">
        <v>15</v>
      </c>
      <c r="B17" s="114" t="s">
        <v>368</v>
      </c>
      <c r="C17" s="115">
        <f ca="1">IF($B17="","",VLOOKUP($B17,会員名簿!$B$5:$I$1004,3,FALSE))</f>
        <v>68</v>
      </c>
      <c r="D17" s="115" t="str">
        <f>IF($B17="","",VLOOKUP($B17,会員名簿!$B$5:$I$1004,4,FALSE))</f>
        <v>A</v>
      </c>
      <c r="E17" s="112" t="str">
        <f>IF($B17="","",VLOOKUP($B17,会員名簿!$B$5:$I$1004,5,FALSE))</f>
        <v>大垣市美和町1741-4</v>
      </c>
      <c r="F17" s="112" t="str">
        <f>IF($B17="","",VLOOKUP($B17,会員名簿!$B$5:$I$1004,6,FALSE))</f>
        <v>0584-78-2261 (家族宅)
090-7601-1241</v>
      </c>
      <c r="G17" s="115">
        <f>IF($B17="","",VLOOKUP($B17,会員名簿!$B$5:$I$1004,7,FALSE))</f>
        <v>5</v>
      </c>
      <c r="H17" s="112" t="str">
        <f>IF($B17="","",IF(VLOOKUP($B17,会員名簿!$B$5:$I$1004,8,FALSE)="","",VLOOKUP($B17,会員名簿!$B$5:$I$1004,8,FALSE)))</f>
        <v>chief1216@kbd.biglobe.ne.jp</v>
      </c>
    </row>
    <row r="18" spans="1:8" ht="36" customHeight="1">
      <c r="A18" s="115">
        <v>16</v>
      </c>
      <c r="B18" s="114" t="s">
        <v>423</v>
      </c>
      <c r="C18" s="115">
        <v>65</v>
      </c>
      <c r="D18" s="115" t="s">
        <v>431</v>
      </c>
      <c r="E18" s="125" t="s">
        <v>264</v>
      </c>
      <c r="F18" s="112" t="s">
        <v>265</v>
      </c>
      <c r="G18" s="119">
        <v>5</v>
      </c>
      <c r="H18" s="41" t="s">
        <v>266</v>
      </c>
    </row>
    <row r="19" spans="1:8" ht="36" customHeight="1">
      <c r="A19" s="115">
        <v>17</v>
      </c>
      <c r="B19" s="114" t="s">
        <v>338</v>
      </c>
      <c r="C19" s="115">
        <f ca="1">IF($B19="","",VLOOKUP($B19,会員名簿!$B$5:$I$1004,3,FALSE))</f>
        <v>67</v>
      </c>
      <c r="D19" s="115" t="str">
        <f>IF($B19="","",VLOOKUP($B19,会員名簿!$B$5:$I$1004,4,FALSE))</f>
        <v>B</v>
      </c>
      <c r="E19" s="112" t="str">
        <f>IF($B19="","",VLOOKUP($B19,会員名簿!$B$5:$I$1004,5,FALSE))</f>
        <v>岐阜市加納安良町21</v>
      </c>
      <c r="F19" s="112" t="str">
        <f>IF($B19="","",VLOOKUP($B19,会員名簿!$B$5:$I$1004,6,FALSE))</f>
        <v>058-273-7940 (家族宅)
090-1833-5083
ｺｺﾍﾘNo.：0034A0-061</v>
      </c>
      <c r="G19" s="115">
        <f>IF($B19="","",VLOOKUP($B19,会員名簿!$B$5:$I$1004,7,FALSE))</f>
        <v>2</v>
      </c>
      <c r="H19" s="112" t="str">
        <f>IF($B19="","",IF(VLOOKUP($B19,会員名簿!$B$5:$I$1004,8,FALSE)="","",VLOOKUP($B19,会員名簿!$B$5:$I$1004,8,FALSE)))</f>
        <v>hori12@plum.plala.or.jp</v>
      </c>
    </row>
    <row r="20" spans="1:8" ht="36" customHeight="1">
      <c r="A20" s="115">
        <v>18</v>
      </c>
      <c r="B20" s="114" t="s">
        <v>387</v>
      </c>
      <c r="C20" s="115">
        <f ca="1">IF($B20="","",VLOOKUP($B20,会員名簿!$B$5:$I$1004,3,FALSE))</f>
        <v>75</v>
      </c>
      <c r="D20" s="115" t="str">
        <f>IF($B20="","",VLOOKUP($B20,会員名簿!$B$5:$I$1004,4,FALSE))</f>
        <v>AB</v>
      </c>
      <c r="E20" s="112" t="str">
        <f>IF($B20="","",VLOOKUP($B20,会員名簿!$B$5:$I$1004,5,FALSE))</f>
        <v>揖斐郡池田町藤代801番地</v>
      </c>
      <c r="F20" s="112" t="str">
        <f>IF($B20="","",VLOOKUP($B20,会員名簿!$B$5:$I$1004,6,FALSE))</f>
        <v>0585-45-5715 (家族宅)
080-3282-6512</v>
      </c>
      <c r="G20" s="115">
        <f>IF($B20="","",VLOOKUP($B20,会員名簿!$B$5:$I$1004,7,FALSE))</f>
        <v>1</v>
      </c>
      <c r="H20" s="112" t="str">
        <f>IF($B20="","",IF(VLOOKUP($B20,会員名簿!$B$5:$I$1004,8,FALSE)="","",VLOOKUP($B20,会員名簿!$B$5:$I$1004,8,FALSE)))</f>
        <v>yoshimori@ogaki-tv.ne.jp</v>
      </c>
    </row>
    <row r="21" spans="1:8" ht="36" customHeight="1">
      <c r="A21" s="115">
        <v>19</v>
      </c>
      <c r="B21" s="114" t="s">
        <v>377</v>
      </c>
      <c r="C21" s="115">
        <f ca="1">IF($B21="","",VLOOKUP($B21,会員名簿!$B$5:$I$1004,3,FALSE))</f>
        <v>66</v>
      </c>
      <c r="D21" s="115" t="str">
        <f>IF($B21="","",VLOOKUP($B21,会員名簿!$B$5:$I$1004,4,FALSE))</f>
        <v>A</v>
      </c>
      <c r="E21" s="112" t="str">
        <f>IF($B21="","",VLOOKUP($B21,会員名簿!$B$5:$I$1004,5,FALSE))</f>
        <v>安八郡安八町森部590-1</v>
      </c>
      <c r="F21" s="112" t="str">
        <f>IF($B21="","",VLOOKUP($B21,会員名簿!$B$5:$I$1004,6,FALSE))</f>
        <v xml:space="preserve">0584-64-6015 (家族宅)
090-1291-3171 </v>
      </c>
      <c r="G21" s="115">
        <f>IF($B21="","",VLOOKUP($B21,会員名簿!$B$5:$I$1004,7,FALSE))</f>
        <v>5</v>
      </c>
      <c r="H21" s="112" t="str">
        <f>IF($B21="","",IF(VLOOKUP($B21,会員名簿!$B$5:$I$1004,8,FALSE)="","",VLOOKUP($B21,会員名簿!$B$5:$I$1004,8,FALSE)))</f>
        <v>yamakita.taeko@jade.plala.or.jp</v>
      </c>
    </row>
    <row r="22" spans="1:8" ht="36" customHeight="1">
      <c r="A22" s="115">
        <v>20</v>
      </c>
      <c r="B22" s="114" t="s">
        <v>378</v>
      </c>
      <c r="C22" s="115">
        <f ca="1">IF($B22="","",VLOOKUP($B22,会員名簿!$B$5:$I$1004,3,FALSE))</f>
        <v>65</v>
      </c>
      <c r="D22" s="115" t="str">
        <f>IF($B22="","",VLOOKUP($B22,会員名簿!$B$5:$I$1004,4,FALSE))</f>
        <v>A</v>
      </c>
      <c r="E22" s="112" t="str">
        <f>IF($B22="","",VLOOKUP($B22,会員名簿!$B$5:$I$1004,5,FALSE))</f>
        <v>安八郡安八町森部2545</v>
      </c>
      <c r="F22" s="112" t="str">
        <f>IF($B22="","",VLOOKUP($B22,会員名簿!$B$5:$I$1004,6,FALSE))</f>
        <v>0584-64-2551 (家族宅)
080-3313-3737　　　</v>
      </c>
      <c r="G22" s="115">
        <f>IF($B22="","",VLOOKUP($B22,会員名簿!$B$5:$I$1004,7,FALSE))</f>
        <v>5</v>
      </c>
      <c r="H22" s="112" t="str">
        <f>IF($B22="","",IF(VLOOKUP($B22,会員名簿!$B$5:$I$1004,8,FALSE)="","",VLOOKUP($B22,会員名簿!$B$5:$I$1004,8,FALSE)))</f>
        <v>mikogota@yahoo.co.jp</v>
      </c>
    </row>
  </sheetData>
  <phoneticPr fontId="10"/>
  <hyperlinks>
    <hyperlink ref="H4" r:id="rId1" xr:uid="{B73EF438-AAB8-43FE-BE46-26B967056884}"/>
    <hyperlink ref="H13" r:id="rId2" xr:uid="{5DC21FF6-3B0F-46D3-986D-5DEA46436F5E}"/>
  </hyperlinks>
  <pageMargins left="0" right="0" top="1.1811023622047245" bottom="0" header="0.31496062992125984" footer="0.31496062992125984"/>
  <pageSetup paperSize="9" scale="75" orientation="portrait" horizontalDpi="4294967293" verticalDpi="300"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11"/>
  <sheetViews>
    <sheetView workbookViewId="0">
      <selection activeCell="H8" sqref="H8"/>
    </sheetView>
  </sheetViews>
  <sheetFormatPr defaultColWidth="9" defaultRowHeight="13.2"/>
  <cols>
    <col min="1" max="1" width="4.77734375" customWidth="1"/>
    <col min="2" max="2" width="10.109375" bestFit="1" customWidth="1"/>
    <col min="3" max="3" width="5.21875" customWidth="1"/>
    <col min="4" max="4" width="5.109375" bestFit="1" customWidth="1"/>
    <col min="5" max="5" width="25.44140625" customWidth="1"/>
    <col min="6" max="6" width="23.77734375" customWidth="1"/>
    <col min="7" max="7" width="4.44140625" bestFit="1" customWidth="1"/>
    <col min="8" max="8" width="25.44140625" bestFit="1" customWidth="1"/>
  </cols>
  <sheetData>
    <row r="1" spans="1:8" ht="15" thickBot="1">
      <c r="A1" s="100" t="s">
        <v>315</v>
      </c>
      <c r="C1" s="151"/>
      <c r="D1" s="152" t="s">
        <v>312</v>
      </c>
      <c r="H1" s="150" t="s">
        <v>426</v>
      </c>
    </row>
    <row r="2" spans="1:8" ht="32.25" customHeight="1">
      <c r="A2" s="193" t="s">
        <v>313</v>
      </c>
      <c r="B2" s="194" t="s">
        <v>169</v>
      </c>
      <c r="C2" s="159" t="s">
        <v>171</v>
      </c>
      <c r="D2" s="195" t="s">
        <v>172</v>
      </c>
      <c r="E2" s="194" t="s">
        <v>314</v>
      </c>
      <c r="F2" s="194" t="s">
        <v>174</v>
      </c>
      <c r="G2" s="195" t="s">
        <v>175</v>
      </c>
      <c r="H2" s="196" t="s">
        <v>176</v>
      </c>
    </row>
    <row r="3" spans="1:8" ht="36" customHeight="1">
      <c r="A3" s="115">
        <v>1</v>
      </c>
      <c r="B3" s="114" t="s">
        <v>345</v>
      </c>
      <c r="C3" s="115">
        <f ca="1">IF($B3="","",VLOOKUP($B3,会員名簿!$B$5:$I$1004,3,FALSE))</f>
        <v>58</v>
      </c>
      <c r="D3" s="115" t="str">
        <f>IF($B3="","",VLOOKUP($B3,会員名簿!$B$5:$I$1004,4,FALSE))</f>
        <v>O</v>
      </c>
      <c r="E3" s="112" t="str">
        <f>IF($B3="","",VLOOKUP($B3,会員名簿!$B$5:$I$1004,5,FALSE))</f>
        <v>瑞浪市一色町4-55-2 102号</v>
      </c>
      <c r="F3" s="112" t="str">
        <f>IF($B3="","",VLOOKUP($B3,会員名簿!$B$5:$I$1004,6,FALSE))</f>
        <v>090-8149-5540 (家族携帯)
090-8573-3016</v>
      </c>
      <c r="G3" s="115">
        <f>IF($B3="","",VLOOKUP($B3,会員名簿!$B$5:$I$1004,7,FALSE))</f>
        <v>5</v>
      </c>
      <c r="H3" s="112" t="str">
        <f>IF($B3="","",IF(VLOOKUP($B3,会員名簿!$B$5:$I$1004,8,FALSE)="","",VLOOKUP($B3,会員名簿!$B$5:$I$1004,8,FALSE)))</f>
        <v>kobee_br@yahoo.co.jp</v>
      </c>
    </row>
    <row r="4" spans="1:8" ht="36" customHeight="1">
      <c r="A4" s="115">
        <v>2</v>
      </c>
      <c r="B4" s="112" t="s">
        <v>352</v>
      </c>
      <c r="C4" s="115">
        <f ca="1">IF($B4="","",VLOOKUP($B4,会員名簿!$B$5:$I$1004,3,FALSE))</f>
        <v>70</v>
      </c>
      <c r="D4" s="115" t="str">
        <f>IF($B4="","",VLOOKUP($B4,会員名簿!$B$5:$I$1004,4,FALSE))</f>
        <v>O</v>
      </c>
      <c r="E4" s="112" t="str">
        <f>IF($B4="","",VLOOKUP($B4,会員名簿!$B$5:$I$1004,5,FALSE))</f>
        <v>海津市南濃町羽沢831-4</v>
      </c>
      <c r="F4" s="112" t="str">
        <f>IF($B4="","",VLOOKUP($B4,会員名簿!$B$5:$I$1004,6,FALSE))</f>
        <v>0584-55-1712 (家族宅)
090-1624-8309</v>
      </c>
      <c r="G4" s="115">
        <f>IF($B4="","",VLOOKUP($B4,会員名簿!$B$5:$I$1004,7,FALSE))</f>
        <v>5</v>
      </c>
      <c r="H4" s="112" t="str">
        <f>IF($B4="","",IF(VLOOKUP($B4,会員名簿!$B$5:$I$1004,8,FALSE)="","",VLOOKUP($B4,会員名簿!$B$5:$I$1004,8,FALSE)))</f>
        <v>k-mituaki@msc.biglobe.ne.jp</v>
      </c>
    </row>
    <row r="5" spans="1:8" ht="36" customHeight="1">
      <c r="A5" s="115">
        <v>3</v>
      </c>
      <c r="B5" s="112" t="s">
        <v>385</v>
      </c>
      <c r="C5" s="115">
        <f ca="1">IF($B5="","",VLOOKUP($B5,会員名簿!$B$5:$I$1004,3,FALSE))</f>
        <v>64</v>
      </c>
      <c r="D5" s="115" t="str">
        <f>IF($B5="","",VLOOKUP($B5,会員名簿!$B$5:$I$1004,4,FALSE))</f>
        <v>AB</v>
      </c>
      <c r="E5" s="112" t="str">
        <f>IF($B5="","",VLOOKUP($B5,会員名簿!$B$5:$I$1004,5,FALSE))</f>
        <v>大垣市綾野5-125-167</v>
      </c>
      <c r="F5" s="112" t="str">
        <f>IF($B5="","",VLOOKUP($B5,会員名簿!$B$5:$I$1004,6,FALSE))</f>
        <v>0584-92-0883 (家族宅)
080-5116-3670</v>
      </c>
      <c r="G5" s="115">
        <f>IF($B5="","",VLOOKUP($B5,会員名簿!$B$5:$I$1004,7,FALSE))</f>
        <v>5</v>
      </c>
      <c r="H5" s="112" t="str">
        <f>IF($B5="","",IF(VLOOKUP($B5,会員名簿!$B$5:$I$1004,8,FALSE)="","",VLOOKUP($B5,会員名簿!$B$5:$I$1004,8,FALSE)))</f>
        <v>f-longyrotcr@ace.ocn.ne.jp</v>
      </c>
    </row>
    <row r="6" spans="1:8" ht="36" customHeight="1">
      <c r="A6" s="115">
        <v>5</v>
      </c>
      <c r="B6" s="114" t="s">
        <v>339</v>
      </c>
      <c r="C6" s="115">
        <f ca="1">IF($B6="","",VLOOKUP($B6,会員名簿!$B$5:$I$1004,3,FALSE))</f>
        <v>60</v>
      </c>
      <c r="D6" s="115" t="str">
        <f>IF($B6="","",VLOOKUP($B6,会員名簿!$B$5:$I$1004,4,FALSE))</f>
        <v>B</v>
      </c>
      <c r="E6" s="112" t="str">
        <f>IF($B6="","",VLOOKUP($B6,会員名簿!$B$5:$I$1004,5,FALSE))</f>
        <v>瑞穂市稲里445-1 セザール穂積406</v>
      </c>
      <c r="F6" s="112" t="str">
        <f>IF($B6="","",VLOOKUP($B6,会員名簿!$B$5:$I$1004,6,FALSE))</f>
        <v>090-1275-2508 (家族携帯)
090-9269-1167</v>
      </c>
      <c r="G6" s="115">
        <f>IF($B6="","",VLOOKUP($B6,会員名簿!$B$5:$I$1004,7,FALSE))</f>
        <v>1</v>
      </c>
      <c r="H6" s="112" t="str">
        <f>IF($B6="","",IF(VLOOKUP($B6,会員名簿!$B$5:$I$1004,8,FALSE)="","",VLOOKUP($B6,会員名簿!$B$5:$I$1004,8,FALSE)))</f>
        <v>lagopus.mutus2000@gmail.com</v>
      </c>
    </row>
    <row r="7" spans="1:8" ht="36" customHeight="1">
      <c r="A7" s="115">
        <v>6</v>
      </c>
      <c r="B7" s="114" t="s">
        <v>358</v>
      </c>
      <c r="C7" s="115">
        <f ca="1">IF($B7="","",VLOOKUP($B7,会員名簿!$B$5:$I$1004,3,FALSE))</f>
        <v>74</v>
      </c>
      <c r="D7" s="115" t="str">
        <f>IF($B7="","",VLOOKUP($B7,会員名簿!$B$5:$I$1004,4,FALSE))</f>
        <v>Ą</v>
      </c>
      <c r="E7" s="112" t="str">
        <f>IF($B7="","",VLOOKUP($B7,会員名簿!$B$5:$I$1004,5,FALSE))</f>
        <v>揖斐郡大野町西方767-1</v>
      </c>
      <c r="F7" s="112" t="str">
        <f>IF($B7="","",VLOOKUP($B7,会員名簿!$B$5:$I$1004,6,FALSE))</f>
        <v>0585-32-3916
090-8072-5198
ｺｺﾍﾘNo.：003360-012</v>
      </c>
      <c r="G7" s="115">
        <f>IF($B7="","",VLOOKUP($B7,会員名簿!$B$5:$I$1004,7,FALSE))</f>
        <v>3</v>
      </c>
      <c r="H7" s="192" t="s">
        <v>227</v>
      </c>
    </row>
    <row r="8" spans="1:8" ht="36" customHeight="1">
      <c r="A8" s="115">
        <v>7</v>
      </c>
      <c r="B8" s="112" t="s">
        <v>364</v>
      </c>
      <c r="C8" s="115">
        <f ca="1">IF($B8="","",VLOOKUP($B8,会員名簿!$B$5:$I$1004,3,FALSE))</f>
        <v>70</v>
      </c>
      <c r="D8" s="115" t="str">
        <f>IF($B8="","",VLOOKUP($B8,会員名簿!$B$5:$I$1004,4,FALSE))</f>
        <v>A</v>
      </c>
      <c r="E8" s="112" t="str">
        <f>IF($B8="","",VLOOKUP($B8,会員名簿!$B$5:$I$1004,5,FALSE))</f>
        <v>羽島市竹鼻町狐穴554-3</v>
      </c>
      <c r="F8" s="112" t="str">
        <f>IF($B8="","",VLOOKUP($B8,会員名簿!$B$5:$I$1004,6,FALSE))</f>
        <v>080-5104-7885 (家族携帯)
090-9895-0521</v>
      </c>
      <c r="G8" s="115">
        <f>IF($B8="","",VLOOKUP($B8,会員名簿!$B$5:$I$1004,7,FALSE))</f>
        <v>5</v>
      </c>
      <c r="H8" s="112" t="str">
        <f>IF($B8="","",IF(VLOOKUP($B8,会員名簿!$B$5:$I$1004,8,FALSE)="","",VLOOKUP($B8,会員名簿!$B$5:$I$1004,8,FALSE)))</f>
        <v>pickel-715@adagio.ocn.ne.jp</v>
      </c>
    </row>
    <row r="9" spans="1:8" ht="36" customHeight="1">
      <c r="A9" s="115">
        <v>8</v>
      </c>
      <c r="B9" s="114" t="s">
        <v>365</v>
      </c>
      <c r="C9" s="115">
        <f ca="1">IF($B9="","",VLOOKUP($B9,会員名簿!$B$5:$I$1004,3,FALSE))</f>
        <v>67</v>
      </c>
      <c r="D9" s="115" t="str">
        <f>IF($B9="","",VLOOKUP($B9,会員名簿!$B$5:$I$1004,4,FALSE))</f>
        <v>B</v>
      </c>
      <c r="E9" s="112" t="str">
        <f>IF($B9="","",VLOOKUP($B9,会員名簿!$B$5:$I$1004,5,FALSE))</f>
        <v>安八郡安八町大明神650</v>
      </c>
      <c r="F9" s="112" t="str">
        <f>IF($B9="","",VLOOKUP($B9,会員名簿!$B$5:$I$1004,6,FALSE))</f>
        <v>0584-64-2582 (家族宅)
080-1612-2291 (家族携帯)</v>
      </c>
      <c r="G9" s="115">
        <f>IF($B9="","",VLOOKUP($B9,会員名簿!$B$5:$I$1004,7,FALSE))</f>
        <v>5</v>
      </c>
      <c r="H9" s="112" t="str">
        <f>IF($B9="","",IF(VLOOKUP($B9,会員名簿!$B$5:$I$1004,8,FALSE)="","",VLOOKUP($B9,会員名簿!$B$5:$I$1004,8,FALSE)))</f>
        <v>hisachandesu6-5
@kne.biglobe.ne.jp</v>
      </c>
    </row>
    <row r="10" spans="1:8" ht="36" customHeight="1">
      <c r="A10" s="115">
        <v>9</v>
      </c>
      <c r="B10" s="114" t="s">
        <v>366</v>
      </c>
      <c r="C10" s="115">
        <f ca="1">IF($B10="","",VLOOKUP($B10,会員名簿!$B$5:$I$1004,3,FALSE))</f>
        <v>67</v>
      </c>
      <c r="D10" s="115" t="str">
        <f>IF($B10="","",VLOOKUP($B10,会員名簿!$B$5:$I$1004,4,FALSE))</f>
        <v>A</v>
      </c>
      <c r="E10" s="112" t="str">
        <f>IF($B10="","",VLOOKUP($B10,会員名簿!$B$5:$I$1004,5,FALSE))</f>
        <v>安八郡安八町大明神650</v>
      </c>
      <c r="F10" s="112" t="str">
        <f>IF($B10="","",VLOOKUP($B10,会員名簿!$B$5:$I$1004,6,FALSE))</f>
        <v>0584-64-2582 (家族宅)
090-4188-2977 (家族携帯)</v>
      </c>
      <c r="G10" s="115">
        <f>IF($B10="","",VLOOKUP($B10,会員名簿!$B$5:$I$1004,7,FALSE))</f>
        <v>5</v>
      </c>
      <c r="H10" s="112" t="str">
        <f>IF($B10="","",IF(VLOOKUP($B10,会員名簿!$B$5:$I$1004,8,FALSE)="","",VLOOKUP($B10,会員名簿!$B$5:$I$1004,8,FALSE)))</f>
        <v>hisaaki17@hotmail.co.jp</v>
      </c>
    </row>
    <row r="11" spans="1:8" ht="36" customHeight="1" thickBot="1">
      <c r="A11" s="197">
        <v>10</v>
      </c>
      <c r="B11" s="165" t="s">
        <v>386</v>
      </c>
      <c r="C11" s="166">
        <f ca="1">IF($B11="","",VLOOKUP($B11,会員名簿!$B$5:$I$1004,3,FALSE))</f>
        <v>68</v>
      </c>
      <c r="D11" s="166" t="str">
        <f>IF($B11="","",VLOOKUP($B11,会員名簿!$B$5:$I$1004,4,FALSE))</f>
        <v>A</v>
      </c>
      <c r="E11" s="167" t="str">
        <f>IF($B11="","",VLOOKUP($B11,会員名簿!$B$5:$I$1004,5,FALSE))</f>
        <v>大垣市美和町1741-4</v>
      </c>
      <c r="F11" s="167" t="str">
        <f>IF($B11="","",VLOOKUP($B11,会員名簿!$B$5:$I$1004,6,FALSE))</f>
        <v>0584-78-2261 (家族宅)
090-7601-1241</v>
      </c>
      <c r="G11" s="166">
        <f>IF($B11="","",VLOOKUP($B11,会員名簿!$B$5:$I$1004,7,FALSE))</f>
        <v>5</v>
      </c>
      <c r="H11" s="168" t="str">
        <f>IF($B11="","",IF(VLOOKUP($B11,会員名簿!$B$5:$I$1004,8,FALSE)="","",VLOOKUP($B11,会員名簿!$B$5:$I$1004,8,FALSE)))</f>
        <v>chief1216@kbd.biglobe.ne.jp</v>
      </c>
    </row>
  </sheetData>
  <phoneticPr fontId="10"/>
  <hyperlinks>
    <hyperlink ref="H7" r:id="rId1" xr:uid="{22AA2A49-CCE4-4079-B0DB-8EED1E48BD6F}"/>
  </hyperlinks>
  <pageMargins left="0.7" right="0.7" top="0.75" bottom="0.75" header="0.3" footer="0.3"/>
  <pageSetup paperSize="9" orientation="portrait" horizontalDpi="300" verticalDpi="30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4</vt:i4>
      </vt:variant>
    </vt:vector>
  </HeadingPairs>
  <TitlesOfParts>
    <vt:vector size="11" baseType="lpstr">
      <vt:lpstr>登山計画書</vt:lpstr>
      <vt:lpstr>装備表・汎用</vt:lpstr>
      <vt:lpstr>会員名簿</vt:lpstr>
      <vt:lpstr>山行速報</vt:lpstr>
      <vt:lpstr>山行報告書</vt:lpstr>
      <vt:lpstr>運営委員名簿</vt:lpstr>
      <vt:lpstr>山行管理者名簿</vt:lpstr>
      <vt:lpstr>運営委員名簿!Print_Area</vt:lpstr>
      <vt:lpstr>山行報告書!Print_Area</vt:lpstr>
      <vt:lpstr>装備表・汎用!Print_Area</vt:lpstr>
      <vt:lpstr>登山計画書!Print_Area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棚橋久明</dc:creator>
  <cp:lastModifiedBy>久明 棚橋</cp:lastModifiedBy>
  <cp:revision/>
  <cp:lastPrinted>2023-03-25T04:10:56Z</cp:lastPrinted>
  <dcterms:created xsi:type="dcterms:W3CDTF">1980-01-04T03:31:20Z</dcterms:created>
  <dcterms:modified xsi:type="dcterms:W3CDTF">2024-01-13T01:01:53Z</dcterms:modified>
</cp:coreProperties>
</file>